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c9cbd2bd6cb60bb/Desktop/LVP stuff/2024/Schülersprotfest_16_03/"/>
    </mc:Choice>
  </mc:AlternateContent>
  <xr:revisionPtr revIDLastSave="0" documentId="8_{4960550E-0E2E-44FA-AC0A-3D43D64BAC5D}" xr6:coauthVersionLast="47" xr6:coauthVersionMax="47" xr10:uidLastSave="{00000000-0000-0000-0000-000000000000}"/>
  <bookViews>
    <workbookView xWindow="-120" yWindow="-120" windowWidth="25440" windowHeight="15390" xr2:uid="{8831CDD7-3F06-4078-B1AC-DC537B3B41BB}"/>
  </bookViews>
  <sheets>
    <sheet name="3-Kampf W" sheetId="2" r:id="rId1"/>
    <sheet name="3-Kampf M" sheetId="4" r:id="rId2"/>
    <sheet name="800m,400m W" sheetId="3" r:id="rId3"/>
    <sheet name="800m,400m M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12" i="4" l="1"/>
  <c r="I112" i="4"/>
  <c r="G112" i="4"/>
  <c r="L112" i="4" s="1"/>
  <c r="K111" i="4"/>
  <c r="I111" i="4"/>
  <c r="G111" i="4"/>
  <c r="L111" i="4" s="1"/>
  <c r="K110" i="4"/>
  <c r="I110" i="4"/>
  <c r="G110" i="4"/>
  <c r="L110" i="4" s="1"/>
  <c r="K109" i="4"/>
  <c r="I109" i="4"/>
  <c r="G109" i="4"/>
  <c r="L109" i="4" s="1"/>
  <c r="K108" i="4"/>
  <c r="I108" i="4"/>
  <c r="G108" i="4"/>
  <c r="L108" i="4" s="1"/>
  <c r="K102" i="4"/>
  <c r="I102" i="4"/>
  <c r="G102" i="4"/>
  <c r="L102" i="4" s="1"/>
  <c r="K101" i="4"/>
  <c r="I101" i="4"/>
  <c r="G101" i="4"/>
  <c r="L101" i="4" s="1"/>
  <c r="K100" i="4"/>
  <c r="I100" i="4"/>
  <c r="G100" i="4"/>
  <c r="L100" i="4" s="1"/>
  <c r="K99" i="4"/>
  <c r="I99" i="4"/>
  <c r="G99" i="4"/>
  <c r="L99" i="4" s="1"/>
  <c r="K98" i="4"/>
  <c r="I98" i="4"/>
  <c r="G98" i="4"/>
  <c r="L98" i="4" s="1"/>
  <c r="K97" i="4"/>
  <c r="I97" i="4"/>
  <c r="G97" i="4"/>
  <c r="L97" i="4" s="1"/>
  <c r="K96" i="4"/>
  <c r="I96" i="4"/>
  <c r="G96" i="4"/>
  <c r="L96" i="4" s="1"/>
  <c r="K90" i="4"/>
  <c r="I90" i="4"/>
  <c r="G90" i="4"/>
  <c r="L90" i="4" s="1"/>
  <c r="K89" i="4"/>
  <c r="I89" i="4"/>
  <c r="G89" i="4"/>
  <c r="L89" i="4" s="1"/>
  <c r="K88" i="4"/>
  <c r="I88" i="4"/>
  <c r="G88" i="4"/>
  <c r="L88" i="4" s="1"/>
  <c r="K87" i="4"/>
  <c r="I87" i="4"/>
  <c r="G87" i="4"/>
  <c r="L87" i="4" s="1"/>
  <c r="K86" i="4"/>
  <c r="I86" i="4"/>
  <c r="G86" i="4"/>
  <c r="L86" i="4" s="1"/>
  <c r="K80" i="4"/>
  <c r="I80" i="4"/>
  <c r="G80" i="4"/>
  <c r="L80" i="4" s="1"/>
  <c r="K79" i="4"/>
  <c r="I79" i="4"/>
  <c r="G79" i="4"/>
  <c r="L79" i="4" s="1"/>
  <c r="K78" i="4"/>
  <c r="I78" i="4"/>
  <c r="G78" i="4"/>
  <c r="L78" i="4" s="1"/>
  <c r="K77" i="4"/>
  <c r="I77" i="4"/>
  <c r="G77" i="4"/>
  <c r="L77" i="4" s="1"/>
  <c r="K76" i="4"/>
  <c r="I76" i="4"/>
  <c r="G76" i="4"/>
  <c r="L76" i="4" s="1"/>
  <c r="K75" i="4"/>
  <c r="I75" i="4"/>
  <c r="G75" i="4"/>
  <c r="L75" i="4" s="1"/>
  <c r="K74" i="4"/>
  <c r="I74" i="4"/>
  <c r="G74" i="4"/>
  <c r="L74" i="4" s="1"/>
  <c r="K73" i="4"/>
  <c r="I73" i="4"/>
  <c r="G73" i="4"/>
  <c r="L73" i="4" s="1"/>
  <c r="K72" i="4"/>
  <c r="I72" i="4"/>
  <c r="G72" i="4"/>
  <c r="L72" i="4" s="1"/>
  <c r="K71" i="4"/>
  <c r="I71" i="4"/>
  <c r="G71" i="4"/>
  <c r="L71" i="4" s="1"/>
  <c r="K70" i="4"/>
  <c r="I70" i="4"/>
  <c r="G70" i="4"/>
  <c r="L70" i="4" s="1"/>
  <c r="K64" i="4"/>
  <c r="I64" i="4"/>
  <c r="G64" i="4"/>
  <c r="L64" i="4" s="1"/>
  <c r="K63" i="4"/>
  <c r="I63" i="4"/>
  <c r="G63" i="4"/>
  <c r="L63" i="4" s="1"/>
  <c r="K62" i="4"/>
  <c r="I62" i="4"/>
  <c r="G62" i="4"/>
  <c r="L62" i="4" s="1"/>
  <c r="K61" i="4"/>
  <c r="I61" i="4"/>
  <c r="G61" i="4"/>
  <c r="L61" i="4" s="1"/>
  <c r="K60" i="4"/>
  <c r="I60" i="4"/>
  <c r="G60" i="4"/>
  <c r="L60" i="4" s="1"/>
  <c r="K59" i="4"/>
  <c r="I59" i="4"/>
  <c r="G59" i="4"/>
  <c r="L59" i="4" s="1"/>
  <c r="K58" i="4"/>
  <c r="I58" i="4"/>
  <c r="G58" i="4"/>
  <c r="L58" i="4" s="1"/>
  <c r="K57" i="4"/>
  <c r="I57" i="4"/>
  <c r="G57" i="4"/>
  <c r="L57" i="4" s="1"/>
  <c r="K56" i="4"/>
  <c r="I56" i="4"/>
  <c r="G56" i="4"/>
  <c r="L56" i="4" s="1"/>
  <c r="K55" i="4"/>
  <c r="I55" i="4"/>
  <c r="G55" i="4"/>
  <c r="L55" i="4" s="1"/>
  <c r="K54" i="4"/>
  <c r="I54" i="4"/>
  <c r="G54" i="4"/>
  <c r="L54" i="4" s="1"/>
  <c r="K53" i="4"/>
  <c r="I53" i="4"/>
  <c r="G53" i="4"/>
  <c r="L53" i="4" s="1"/>
  <c r="K52" i="4"/>
  <c r="I52" i="4"/>
  <c r="G52" i="4"/>
  <c r="L52" i="4" s="1"/>
  <c r="K51" i="4"/>
  <c r="I51" i="4"/>
  <c r="G51" i="4"/>
  <c r="L51" i="4" s="1"/>
  <c r="K50" i="4"/>
  <c r="I50" i="4"/>
  <c r="G50" i="4"/>
  <c r="L50" i="4" s="1"/>
  <c r="K49" i="4"/>
  <c r="I49" i="4"/>
  <c r="G49" i="4"/>
  <c r="L49" i="4" s="1"/>
  <c r="K48" i="4"/>
  <c r="I48" i="4"/>
  <c r="G48" i="4"/>
  <c r="L48" i="4" s="1"/>
  <c r="K47" i="4"/>
  <c r="I47" i="4"/>
  <c r="G47" i="4"/>
  <c r="L47" i="4" s="1"/>
  <c r="K46" i="4"/>
  <c r="I46" i="4"/>
  <c r="G46" i="4"/>
  <c r="L46" i="4" s="1"/>
  <c r="K45" i="4"/>
  <c r="I45" i="4"/>
  <c r="G45" i="4"/>
  <c r="L45" i="4" s="1"/>
  <c r="K44" i="4"/>
  <c r="I44" i="4"/>
  <c r="G44" i="4"/>
  <c r="L44" i="4" s="1"/>
  <c r="K38" i="4"/>
  <c r="I38" i="4"/>
  <c r="G38" i="4"/>
  <c r="L38" i="4" s="1"/>
  <c r="K37" i="4"/>
  <c r="I37" i="4"/>
  <c r="G37" i="4"/>
  <c r="L37" i="4" s="1"/>
  <c r="K36" i="4"/>
  <c r="I36" i="4"/>
  <c r="G36" i="4"/>
  <c r="L36" i="4" s="1"/>
  <c r="K35" i="4"/>
  <c r="I35" i="4"/>
  <c r="G35" i="4"/>
  <c r="L35" i="4" s="1"/>
  <c r="K34" i="4"/>
  <c r="I34" i="4"/>
  <c r="G34" i="4"/>
  <c r="L34" i="4" s="1"/>
  <c r="K33" i="4"/>
  <c r="I33" i="4"/>
  <c r="G33" i="4"/>
  <c r="L33" i="4" s="1"/>
  <c r="K32" i="4"/>
  <c r="I32" i="4"/>
  <c r="G32" i="4"/>
  <c r="L32" i="4" s="1"/>
  <c r="K31" i="4"/>
  <c r="I31" i="4"/>
  <c r="G31" i="4"/>
  <c r="L31" i="4" s="1"/>
  <c r="K30" i="4"/>
  <c r="I30" i="4"/>
  <c r="G30" i="4"/>
  <c r="L30" i="4" s="1"/>
  <c r="K29" i="4"/>
  <c r="I29" i="4"/>
  <c r="G29" i="4"/>
  <c r="L29" i="4" s="1"/>
  <c r="K28" i="4"/>
  <c r="I28" i="4"/>
  <c r="G28" i="4"/>
  <c r="L28" i="4" s="1"/>
  <c r="K27" i="4"/>
  <c r="I27" i="4"/>
  <c r="G27" i="4"/>
  <c r="L27" i="4" s="1"/>
  <c r="K26" i="4"/>
  <c r="I26" i="4"/>
  <c r="G26" i="4"/>
  <c r="L26" i="4" s="1"/>
  <c r="K20" i="4"/>
  <c r="I20" i="4"/>
  <c r="L20" i="4" s="1"/>
  <c r="G20" i="4"/>
  <c r="K19" i="4"/>
  <c r="L19" i="4" s="1"/>
  <c r="I19" i="4"/>
  <c r="G19" i="4"/>
  <c r="L18" i="4"/>
  <c r="K18" i="4"/>
  <c r="I18" i="4"/>
  <c r="G18" i="4"/>
  <c r="K17" i="4"/>
  <c r="I17" i="4"/>
  <c r="G17" i="4"/>
  <c r="L17" i="4" s="1"/>
  <c r="K16" i="4"/>
  <c r="I16" i="4"/>
  <c r="L16" i="4" s="1"/>
  <c r="G16" i="4"/>
  <c r="K15" i="4"/>
  <c r="L15" i="4" s="1"/>
  <c r="I15" i="4"/>
  <c r="G15" i="4"/>
  <c r="L14" i="4"/>
  <c r="K14" i="4"/>
  <c r="I14" i="4"/>
  <c r="G14" i="4"/>
  <c r="K13" i="4"/>
  <c r="I13" i="4"/>
  <c r="G13" i="4"/>
  <c r="L13" i="4" s="1"/>
  <c r="K12" i="4"/>
  <c r="I12" i="4"/>
  <c r="L12" i="4" s="1"/>
  <c r="G12" i="4"/>
  <c r="K11" i="4"/>
  <c r="L11" i="4" s="1"/>
  <c r="M11" i="4" s="1"/>
  <c r="I11" i="4"/>
  <c r="G11" i="4"/>
  <c r="L10" i="4"/>
  <c r="K10" i="4"/>
  <c r="I10" i="4"/>
  <c r="G10" i="4"/>
  <c r="K9" i="4"/>
  <c r="I9" i="4"/>
  <c r="G9" i="4"/>
  <c r="L9" i="4" s="1"/>
  <c r="K8" i="4"/>
  <c r="I8" i="4"/>
  <c r="L8" i="4" s="1"/>
  <c r="G8" i="4"/>
  <c r="K7" i="4"/>
  <c r="L7" i="4" s="1"/>
  <c r="I7" i="4"/>
  <c r="G7" i="4"/>
  <c r="L6" i="4"/>
  <c r="M6" i="4" s="1"/>
  <c r="K6" i="4"/>
  <c r="I6" i="4"/>
  <c r="G6" i="4"/>
  <c r="L159" i="2"/>
  <c r="K159" i="2"/>
  <c r="I159" i="2"/>
  <c r="G159" i="2"/>
  <c r="L158" i="2"/>
  <c r="K158" i="2"/>
  <c r="I158" i="2"/>
  <c r="G158" i="2"/>
  <c r="L157" i="2"/>
  <c r="K157" i="2"/>
  <c r="I157" i="2"/>
  <c r="G157" i="2"/>
  <c r="L156" i="2"/>
  <c r="K156" i="2"/>
  <c r="I156" i="2"/>
  <c r="G156" i="2"/>
  <c r="L155" i="2"/>
  <c r="K155" i="2"/>
  <c r="I155" i="2"/>
  <c r="G155" i="2"/>
  <c r="L154" i="2"/>
  <c r="K154" i="2"/>
  <c r="I154" i="2"/>
  <c r="G154" i="2"/>
  <c r="L153" i="2"/>
  <c r="K153" i="2"/>
  <c r="I153" i="2"/>
  <c r="G153" i="2"/>
  <c r="L152" i="2"/>
  <c r="K152" i="2"/>
  <c r="I152" i="2"/>
  <c r="G152" i="2"/>
  <c r="L151" i="2"/>
  <c r="K151" i="2"/>
  <c r="I151" i="2"/>
  <c r="G151" i="2"/>
  <c r="L145" i="2"/>
  <c r="K145" i="2"/>
  <c r="I145" i="2"/>
  <c r="G145" i="2"/>
  <c r="L144" i="2"/>
  <c r="K144" i="2"/>
  <c r="I144" i="2"/>
  <c r="G144" i="2"/>
  <c r="L143" i="2"/>
  <c r="K143" i="2"/>
  <c r="I143" i="2"/>
  <c r="G143" i="2"/>
  <c r="L142" i="2"/>
  <c r="K142" i="2"/>
  <c r="I142" i="2"/>
  <c r="G142" i="2"/>
  <c r="L141" i="2"/>
  <c r="K141" i="2"/>
  <c r="I141" i="2"/>
  <c r="G141" i="2"/>
  <c r="L140" i="2"/>
  <c r="K140" i="2"/>
  <c r="I140" i="2"/>
  <c r="G140" i="2"/>
  <c r="L139" i="2"/>
  <c r="K139" i="2"/>
  <c r="I139" i="2"/>
  <c r="G139" i="2"/>
  <c r="L138" i="2"/>
  <c r="K138" i="2"/>
  <c r="I138" i="2"/>
  <c r="G138" i="2"/>
  <c r="L137" i="2"/>
  <c r="K137" i="2"/>
  <c r="I137" i="2"/>
  <c r="G137" i="2"/>
  <c r="L136" i="2"/>
  <c r="K136" i="2"/>
  <c r="I136" i="2"/>
  <c r="G136" i="2"/>
  <c r="L135" i="2"/>
  <c r="K135" i="2"/>
  <c r="I135" i="2"/>
  <c r="G135" i="2"/>
  <c r="L134" i="2"/>
  <c r="K134" i="2"/>
  <c r="I134" i="2"/>
  <c r="G134" i="2"/>
  <c r="L133" i="2"/>
  <c r="K133" i="2"/>
  <c r="I133" i="2"/>
  <c r="G133" i="2"/>
  <c r="L132" i="2"/>
  <c r="K132" i="2"/>
  <c r="I132" i="2"/>
  <c r="G132" i="2"/>
  <c r="L131" i="2"/>
  <c r="K131" i="2"/>
  <c r="I131" i="2"/>
  <c r="G131" i="2"/>
  <c r="L130" i="2"/>
  <c r="K130" i="2"/>
  <c r="I130" i="2"/>
  <c r="G130" i="2"/>
  <c r="L124" i="2"/>
  <c r="K124" i="2"/>
  <c r="I124" i="2"/>
  <c r="G124" i="2"/>
  <c r="L123" i="2"/>
  <c r="K123" i="2"/>
  <c r="I123" i="2"/>
  <c r="G123" i="2"/>
  <c r="L122" i="2"/>
  <c r="K122" i="2"/>
  <c r="I122" i="2"/>
  <c r="G122" i="2"/>
  <c r="L121" i="2"/>
  <c r="K121" i="2"/>
  <c r="I121" i="2"/>
  <c r="G121" i="2"/>
  <c r="L120" i="2"/>
  <c r="K120" i="2"/>
  <c r="I120" i="2"/>
  <c r="G120" i="2"/>
  <c r="L119" i="2"/>
  <c r="K119" i="2"/>
  <c r="I119" i="2"/>
  <c r="G119" i="2"/>
  <c r="L118" i="2"/>
  <c r="K118" i="2"/>
  <c r="I118" i="2"/>
  <c r="G118" i="2"/>
  <c r="L117" i="2"/>
  <c r="K117" i="2"/>
  <c r="I117" i="2"/>
  <c r="G117" i="2"/>
  <c r="L116" i="2"/>
  <c r="K116" i="2"/>
  <c r="I116" i="2"/>
  <c r="G116" i="2"/>
  <c r="L115" i="2"/>
  <c r="K115" i="2"/>
  <c r="I115" i="2"/>
  <c r="G115" i="2"/>
  <c r="L114" i="2"/>
  <c r="K114" i="2"/>
  <c r="I114" i="2"/>
  <c r="G114" i="2"/>
  <c r="L113" i="2"/>
  <c r="K113" i="2"/>
  <c r="I113" i="2"/>
  <c r="G113" i="2"/>
  <c r="L112" i="2"/>
  <c r="K112" i="2"/>
  <c r="I112" i="2"/>
  <c r="G112" i="2"/>
  <c r="L111" i="2"/>
  <c r="K111" i="2"/>
  <c r="I111" i="2"/>
  <c r="G111" i="2"/>
  <c r="L110" i="2"/>
  <c r="K110" i="2"/>
  <c r="I110" i="2"/>
  <c r="G110" i="2"/>
  <c r="L109" i="2"/>
  <c r="K109" i="2"/>
  <c r="I109" i="2"/>
  <c r="G109" i="2"/>
  <c r="L108" i="2"/>
  <c r="K108" i="2"/>
  <c r="I108" i="2"/>
  <c r="G108" i="2"/>
  <c r="L107" i="2"/>
  <c r="K107" i="2"/>
  <c r="I107" i="2"/>
  <c r="G107" i="2"/>
  <c r="L106" i="2"/>
  <c r="K106" i="2"/>
  <c r="I106" i="2"/>
  <c r="G106" i="2"/>
  <c r="L105" i="2"/>
  <c r="K105" i="2"/>
  <c r="I105" i="2"/>
  <c r="G105" i="2"/>
  <c r="L104" i="2"/>
  <c r="K104" i="2"/>
  <c r="I104" i="2"/>
  <c r="G104" i="2"/>
  <c r="L103" i="2"/>
  <c r="K103" i="2"/>
  <c r="I103" i="2"/>
  <c r="G103" i="2"/>
  <c r="L102" i="2"/>
  <c r="K102" i="2"/>
  <c r="I102" i="2"/>
  <c r="G102" i="2"/>
  <c r="L101" i="2"/>
  <c r="K101" i="2"/>
  <c r="I101" i="2"/>
  <c r="G101" i="2"/>
  <c r="L100" i="2"/>
  <c r="K100" i="2"/>
  <c r="I100" i="2"/>
  <c r="G100" i="2"/>
  <c r="L99" i="2"/>
  <c r="K99" i="2"/>
  <c r="I99" i="2"/>
  <c r="G99" i="2"/>
  <c r="L93" i="2"/>
  <c r="K93" i="2"/>
  <c r="I93" i="2"/>
  <c r="G93" i="2"/>
  <c r="L92" i="2"/>
  <c r="K92" i="2"/>
  <c r="I92" i="2"/>
  <c r="G92" i="2"/>
  <c r="L91" i="2"/>
  <c r="K91" i="2"/>
  <c r="I91" i="2"/>
  <c r="G91" i="2"/>
  <c r="L90" i="2"/>
  <c r="K90" i="2"/>
  <c r="I90" i="2"/>
  <c r="G90" i="2"/>
  <c r="L89" i="2"/>
  <c r="K89" i="2"/>
  <c r="I89" i="2"/>
  <c r="G89" i="2"/>
  <c r="L88" i="2"/>
  <c r="K88" i="2"/>
  <c r="I88" i="2"/>
  <c r="G88" i="2"/>
  <c r="L87" i="2"/>
  <c r="K87" i="2"/>
  <c r="I87" i="2"/>
  <c r="G87" i="2"/>
  <c r="L86" i="2"/>
  <c r="K86" i="2"/>
  <c r="I86" i="2"/>
  <c r="G86" i="2"/>
  <c r="L85" i="2"/>
  <c r="K85" i="2"/>
  <c r="I85" i="2"/>
  <c r="G85" i="2"/>
  <c r="L84" i="2"/>
  <c r="K84" i="2"/>
  <c r="I84" i="2"/>
  <c r="G84" i="2"/>
  <c r="L83" i="2"/>
  <c r="K83" i="2"/>
  <c r="I83" i="2"/>
  <c r="G83" i="2"/>
  <c r="L82" i="2"/>
  <c r="K82" i="2"/>
  <c r="I82" i="2"/>
  <c r="G82" i="2"/>
  <c r="L81" i="2"/>
  <c r="K81" i="2"/>
  <c r="I81" i="2"/>
  <c r="G81" i="2"/>
  <c r="L80" i="2"/>
  <c r="K80" i="2"/>
  <c r="I80" i="2"/>
  <c r="G80" i="2"/>
  <c r="L79" i="2"/>
  <c r="K79" i="2"/>
  <c r="I79" i="2"/>
  <c r="G79" i="2"/>
  <c r="L78" i="2"/>
  <c r="K78" i="2"/>
  <c r="I78" i="2"/>
  <c r="G78" i="2"/>
  <c r="L77" i="2"/>
  <c r="K77" i="2"/>
  <c r="I77" i="2"/>
  <c r="G77" i="2"/>
  <c r="L76" i="2"/>
  <c r="K76" i="2"/>
  <c r="I76" i="2"/>
  <c r="G76" i="2"/>
  <c r="L75" i="2"/>
  <c r="K75" i="2"/>
  <c r="I75" i="2"/>
  <c r="G75" i="2"/>
  <c r="L74" i="2"/>
  <c r="K74" i="2"/>
  <c r="I74" i="2"/>
  <c r="G74" i="2"/>
  <c r="L73" i="2"/>
  <c r="K73" i="2"/>
  <c r="I73" i="2"/>
  <c r="G73" i="2"/>
  <c r="L72" i="2"/>
  <c r="K72" i="2"/>
  <c r="I72" i="2"/>
  <c r="G72" i="2"/>
  <c r="L71" i="2"/>
  <c r="K71" i="2"/>
  <c r="I71" i="2"/>
  <c r="G71" i="2"/>
  <c r="L70" i="2"/>
  <c r="K70" i="2"/>
  <c r="I70" i="2"/>
  <c r="G70" i="2"/>
  <c r="L64" i="2"/>
  <c r="K64" i="2"/>
  <c r="I64" i="2"/>
  <c r="G64" i="2"/>
  <c r="L63" i="2"/>
  <c r="K63" i="2"/>
  <c r="I63" i="2"/>
  <c r="G63" i="2"/>
  <c r="L62" i="2"/>
  <c r="K62" i="2"/>
  <c r="I62" i="2"/>
  <c r="G62" i="2"/>
  <c r="L61" i="2"/>
  <c r="K61" i="2"/>
  <c r="I61" i="2"/>
  <c r="G61" i="2"/>
  <c r="L60" i="2"/>
  <c r="K60" i="2"/>
  <c r="I60" i="2"/>
  <c r="G60" i="2"/>
  <c r="L59" i="2"/>
  <c r="K59" i="2"/>
  <c r="I59" i="2"/>
  <c r="G59" i="2"/>
  <c r="L58" i="2"/>
  <c r="K58" i="2"/>
  <c r="I58" i="2"/>
  <c r="G58" i="2"/>
  <c r="L57" i="2"/>
  <c r="K57" i="2"/>
  <c r="I57" i="2"/>
  <c r="G57" i="2"/>
  <c r="L56" i="2"/>
  <c r="K56" i="2"/>
  <c r="I56" i="2"/>
  <c r="G56" i="2"/>
  <c r="L55" i="2"/>
  <c r="K55" i="2"/>
  <c r="I55" i="2"/>
  <c r="G55" i="2"/>
  <c r="L54" i="2"/>
  <c r="K54" i="2"/>
  <c r="I54" i="2"/>
  <c r="G54" i="2"/>
  <c r="L53" i="2"/>
  <c r="K53" i="2"/>
  <c r="I53" i="2"/>
  <c r="G53" i="2"/>
  <c r="L52" i="2"/>
  <c r="K52" i="2"/>
  <c r="I52" i="2"/>
  <c r="G52" i="2"/>
  <c r="L51" i="2"/>
  <c r="K51" i="2"/>
  <c r="I51" i="2"/>
  <c r="G51" i="2"/>
  <c r="L50" i="2"/>
  <c r="K50" i="2"/>
  <c r="I50" i="2"/>
  <c r="G50" i="2"/>
  <c r="L49" i="2"/>
  <c r="K49" i="2"/>
  <c r="I49" i="2"/>
  <c r="G49" i="2"/>
  <c r="L48" i="2"/>
  <c r="K48" i="2"/>
  <c r="I48" i="2"/>
  <c r="G48" i="2"/>
  <c r="L47" i="2"/>
  <c r="K47" i="2"/>
  <c r="I47" i="2"/>
  <c r="G47" i="2"/>
  <c r="L46" i="2"/>
  <c r="K46" i="2"/>
  <c r="I46" i="2"/>
  <c r="G46" i="2"/>
  <c r="L40" i="2"/>
  <c r="K40" i="2"/>
  <c r="I40" i="2"/>
  <c r="G40" i="2"/>
  <c r="L39" i="2"/>
  <c r="K39" i="2"/>
  <c r="I39" i="2"/>
  <c r="G39" i="2"/>
  <c r="L38" i="2"/>
  <c r="K38" i="2"/>
  <c r="I38" i="2"/>
  <c r="G38" i="2"/>
  <c r="L37" i="2"/>
  <c r="K37" i="2"/>
  <c r="I37" i="2"/>
  <c r="G37" i="2"/>
  <c r="L36" i="2"/>
  <c r="K36" i="2"/>
  <c r="I36" i="2"/>
  <c r="G36" i="2"/>
  <c r="L35" i="2"/>
  <c r="K35" i="2"/>
  <c r="I35" i="2"/>
  <c r="G35" i="2"/>
  <c r="L34" i="2"/>
  <c r="K34" i="2"/>
  <c r="I34" i="2"/>
  <c r="G34" i="2"/>
  <c r="L33" i="2"/>
  <c r="K33" i="2"/>
  <c r="I33" i="2"/>
  <c r="G33" i="2"/>
  <c r="L32" i="2"/>
  <c r="K32" i="2"/>
  <c r="I32" i="2"/>
  <c r="G32" i="2"/>
  <c r="L31" i="2"/>
  <c r="K31" i="2"/>
  <c r="I31" i="2"/>
  <c r="G31" i="2"/>
  <c r="L30" i="2"/>
  <c r="K30" i="2"/>
  <c r="I30" i="2"/>
  <c r="G30" i="2"/>
  <c r="L29" i="2"/>
  <c r="K29" i="2"/>
  <c r="I29" i="2"/>
  <c r="G29" i="2"/>
  <c r="L28" i="2"/>
  <c r="K28" i="2"/>
  <c r="I28" i="2"/>
  <c r="G28" i="2"/>
  <c r="L27" i="2"/>
  <c r="K27" i="2"/>
  <c r="I27" i="2"/>
  <c r="G27" i="2"/>
  <c r="L26" i="2"/>
  <c r="K26" i="2"/>
  <c r="I26" i="2"/>
  <c r="G26" i="2"/>
  <c r="L25" i="2"/>
  <c r="K25" i="2"/>
  <c r="I25" i="2"/>
  <c r="G25" i="2"/>
  <c r="L24" i="2"/>
  <c r="K24" i="2"/>
  <c r="I24" i="2"/>
  <c r="G24" i="2"/>
  <c r="L23" i="2"/>
  <c r="K23" i="2"/>
  <c r="I23" i="2"/>
  <c r="G23" i="2"/>
  <c r="L22" i="2"/>
  <c r="K22" i="2"/>
  <c r="I22" i="2"/>
  <c r="G22" i="2"/>
  <c r="L16" i="2"/>
  <c r="K16" i="2"/>
  <c r="I16" i="2"/>
  <c r="G16" i="2"/>
  <c r="L15" i="2"/>
  <c r="K15" i="2"/>
  <c r="I15" i="2"/>
  <c r="G15" i="2"/>
  <c r="L14" i="2"/>
  <c r="K14" i="2"/>
  <c r="I14" i="2"/>
  <c r="G14" i="2"/>
  <c r="L13" i="2"/>
  <c r="K13" i="2"/>
  <c r="I13" i="2"/>
  <c r="G13" i="2"/>
  <c r="L12" i="2"/>
  <c r="K12" i="2"/>
  <c r="I12" i="2"/>
  <c r="G12" i="2"/>
  <c r="L5" i="2"/>
  <c r="K5" i="2"/>
  <c r="I5" i="2"/>
  <c r="G5" i="2"/>
  <c r="M13" i="4" l="1"/>
  <c r="M8" i="4"/>
  <c r="M10" i="4"/>
  <c r="M15" i="4"/>
  <c r="M17" i="4"/>
  <c r="M12" i="4"/>
  <c r="M14" i="4"/>
  <c r="M19" i="4"/>
  <c r="M20" i="4"/>
  <c r="M7" i="4"/>
  <c r="M9" i="4"/>
  <c r="M16" i="4"/>
  <c r="M18" i="4"/>
</calcChain>
</file>

<file path=xl/sharedStrings.xml><?xml version="1.0" encoding="utf-8"?>
<sst xmlns="http://schemas.openxmlformats.org/spreadsheetml/2006/main" count="1598" uniqueCount="382">
  <si>
    <t>3-Kampf</t>
  </si>
  <si>
    <t>W6</t>
  </si>
  <si>
    <t xml:space="preserve">Name </t>
  </si>
  <si>
    <t>Vorname</t>
  </si>
  <si>
    <t>Jahrgang</t>
  </si>
  <si>
    <t>m / w</t>
  </si>
  <si>
    <t>Verein</t>
  </si>
  <si>
    <t>Sprint 50m</t>
  </si>
  <si>
    <t>Weit</t>
  </si>
  <si>
    <t>Ball</t>
  </si>
  <si>
    <t>Ergebnis</t>
  </si>
  <si>
    <t>Zeit</t>
  </si>
  <si>
    <t>Punkte</t>
  </si>
  <si>
    <t>Weite</t>
  </si>
  <si>
    <t>Gesamtpunkte</t>
  </si>
  <si>
    <t>Platz</t>
  </si>
  <si>
    <t>Brändle</t>
  </si>
  <si>
    <t>Lilly</t>
  </si>
  <si>
    <t>w</t>
  </si>
  <si>
    <t>LV Pliezhausen</t>
  </si>
  <si>
    <t>W7</t>
  </si>
  <si>
    <t>Stadelmaier</t>
  </si>
  <si>
    <t>Anna</t>
  </si>
  <si>
    <t>TV Häslach</t>
  </si>
  <si>
    <t>Schmid</t>
  </si>
  <si>
    <t>Helen</t>
  </si>
  <si>
    <t>SV Unterjesingen</t>
  </si>
  <si>
    <t>Tiefenbach</t>
  </si>
  <si>
    <t>Emilia</t>
  </si>
  <si>
    <t>Gunes</t>
  </si>
  <si>
    <t>Selda</t>
  </si>
  <si>
    <t>TuS Metzingen</t>
  </si>
  <si>
    <t>W8</t>
  </si>
  <si>
    <t>Eipper</t>
  </si>
  <si>
    <t>Luisa</t>
  </si>
  <si>
    <t>Zeh</t>
  </si>
  <si>
    <t>Elisa</t>
  </si>
  <si>
    <t>LAV Stadtwerke Tübingen</t>
  </si>
  <si>
    <t>Jehle</t>
  </si>
  <si>
    <t>Emma</t>
  </si>
  <si>
    <t>Knecht</t>
  </si>
  <si>
    <t>Romi</t>
  </si>
  <si>
    <t>Maichle</t>
  </si>
  <si>
    <t>Weiß</t>
  </si>
  <si>
    <t>Rosalie</t>
  </si>
  <si>
    <t>Schritt</t>
  </si>
  <si>
    <t>Leonie</t>
  </si>
  <si>
    <t>Grosko</t>
  </si>
  <si>
    <t>Hanna</t>
  </si>
  <si>
    <t>W</t>
  </si>
  <si>
    <t xml:space="preserve">LG Eningen Reutlingen </t>
  </si>
  <si>
    <t>Schall</t>
  </si>
  <si>
    <t>Marlene</t>
  </si>
  <si>
    <t>Köpfli</t>
  </si>
  <si>
    <t>Nela</t>
  </si>
  <si>
    <t>Zachiridis</t>
  </si>
  <si>
    <t xml:space="preserve">Mea </t>
  </si>
  <si>
    <t>Zinnert</t>
  </si>
  <si>
    <t>Mangold</t>
  </si>
  <si>
    <t>Maja</t>
  </si>
  <si>
    <t>Gallmayer</t>
  </si>
  <si>
    <t>Müller</t>
  </si>
  <si>
    <t>Paula</t>
  </si>
  <si>
    <t>Kern</t>
  </si>
  <si>
    <t>Lisa</t>
  </si>
  <si>
    <t>Annie</t>
  </si>
  <si>
    <t>Ugurlu</t>
  </si>
  <si>
    <t>Mira</t>
  </si>
  <si>
    <t>Akoglu</t>
  </si>
  <si>
    <t>Talya</t>
  </si>
  <si>
    <t>W9</t>
  </si>
  <si>
    <t>Engelhart</t>
  </si>
  <si>
    <t>Carolin</t>
  </si>
  <si>
    <t>DiDio Ragusa</t>
  </si>
  <si>
    <t>Melina</t>
  </si>
  <si>
    <t>Fuchs</t>
  </si>
  <si>
    <t>Katharina</t>
  </si>
  <si>
    <t>Kaiser</t>
  </si>
  <si>
    <t>Mia</t>
  </si>
  <si>
    <t>Brucklacher</t>
  </si>
  <si>
    <t>Wittenberg</t>
  </si>
  <si>
    <t>Stella</t>
  </si>
  <si>
    <t>Ruf</t>
  </si>
  <si>
    <t>Greta</t>
  </si>
  <si>
    <t>Bauer</t>
  </si>
  <si>
    <t>Jule</t>
  </si>
  <si>
    <t>Leib</t>
  </si>
  <si>
    <t>Madlen</t>
  </si>
  <si>
    <t>Beninga</t>
  </si>
  <si>
    <t>Tjeda</t>
  </si>
  <si>
    <t>Renz</t>
  </si>
  <si>
    <t>Elena</t>
  </si>
  <si>
    <t>Schultze</t>
  </si>
  <si>
    <t>Sanja</t>
  </si>
  <si>
    <t>Ohly</t>
  </si>
  <si>
    <t>Leni</t>
  </si>
  <si>
    <t>Pantic</t>
  </si>
  <si>
    <t>Milena</t>
  </si>
  <si>
    <t>Ulrich</t>
  </si>
  <si>
    <t>Charlotte</t>
  </si>
  <si>
    <t xml:space="preserve">Banholzer </t>
  </si>
  <si>
    <t>Klara</t>
  </si>
  <si>
    <t>Cruz</t>
  </si>
  <si>
    <t>Uxia</t>
  </si>
  <si>
    <t>Gehrke</t>
  </si>
  <si>
    <t>Ella</t>
  </si>
  <si>
    <t>Ferike</t>
  </si>
  <si>
    <t>W10</t>
  </si>
  <si>
    <t>Möck</t>
  </si>
  <si>
    <t>Noelie</t>
  </si>
  <si>
    <t>Truffault</t>
  </si>
  <si>
    <t>Ludivine</t>
  </si>
  <si>
    <t>Lock</t>
  </si>
  <si>
    <t>Marla</t>
  </si>
  <si>
    <t>Ereür</t>
  </si>
  <si>
    <t>Sena</t>
  </si>
  <si>
    <t xml:space="preserve">Eipper </t>
  </si>
  <si>
    <t>Finja</t>
  </si>
  <si>
    <t>Pfister</t>
  </si>
  <si>
    <t>Hannah</t>
  </si>
  <si>
    <t>Rauschenberger</t>
  </si>
  <si>
    <t>Ann-Sofie</t>
  </si>
  <si>
    <t>Schumacher</t>
  </si>
  <si>
    <t>Mila</t>
  </si>
  <si>
    <t>Geisler</t>
  </si>
  <si>
    <t>Maileen</t>
  </si>
  <si>
    <t>Blauth</t>
  </si>
  <si>
    <t>Julina</t>
  </si>
  <si>
    <t>Eisele</t>
  </si>
  <si>
    <t>Ernst</t>
  </si>
  <si>
    <t>Zoe</t>
  </si>
  <si>
    <t>Rein</t>
  </si>
  <si>
    <t>Carina</t>
  </si>
  <si>
    <t>Stöcker</t>
  </si>
  <si>
    <t>Lenja</t>
  </si>
  <si>
    <t>Speth</t>
  </si>
  <si>
    <t>Saskia</t>
  </si>
  <si>
    <t>TV Rottenburg</t>
  </si>
  <si>
    <t>Schaal</t>
  </si>
  <si>
    <t>Fabia</t>
  </si>
  <si>
    <t>Rejaibia</t>
  </si>
  <si>
    <t>Layla</t>
  </si>
  <si>
    <t>Schmidt</t>
  </si>
  <si>
    <t>Helena</t>
  </si>
  <si>
    <t>Przytulla</t>
  </si>
  <si>
    <t>Tessa</t>
  </si>
  <si>
    <t>Arendt</t>
  </si>
  <si>
    <t>Linea</t>
  </si>
  <si>
    <t>Zeiher</t>
  </si>
  <si>
    <t>Aurora</t>
  </si>
  <si>
    <t>Rußig</t>
  </si>
  <si>
    <t>Jana</t>
  </si>
  <si>
    <t>W11</t>
  </si>
  <si>
    <t>Walliser</t>
  </si>
  <si>
    <t>Valentina</t>
  </si>
  <si>
    <t>Nele</t>
  </si>
  <si>
    <t>Scholly</t>
  </si>
  <si>
    <t>Emmi</t>
  </si>
  <si>
    <t>Brülls</t>
  </si>
  <si>
    <t>Weimer</t>
  </si>
  <si>
    <t>Nina</t>
  </si>
  <si>
    <t>Pishmisheva</t>
  </si>
  <si>
    <t>Arina</t>
  </si>
  <si>
    <t>Ens</t>
  </si>
  <si>
    <t>Magali</t>
  </si>
  <si>
    <t>Schnizer</t>
  </si>
  <si>
    <t>Marie</t>
  </si>
  <si>
    <t>Speichert</t>
  </si>
  <si>
    <t>Stöferle</t>
  </si>
  <si>
    <t>Nora</t>
  </si>
  <si>
    <t>Koblenzer</t>
  </si>
  <si>
    <t>Clara</t>
  </si>
  <si>
    <t>Laxander</t>
  </si>
  <si>
    <t>Lina</t>
  </si>
  <si>
    <t>Reichenecker</t>
  </si>
  <si>
    <t>Sophia</t>
  </si>
  <si>
    <t>Grotz</t>
  </si>
  <si>
    <t>Lotta</t>
  </si>
  <si>
    <t>Oertle</t>
  </si>
  <si>
    <t>Plapp</t>
  </si>
  <si>
    <t xml:space="preserve">Wörz </t>
  </si>
  <si>
    <t>Damyanova</t>
  </si>
  <si>
    <t>Mateya</t>
  </si>
  <si>
    <t>Haller</t>
  </si>
  <si>
    <t>Nasta</t>
  </si>
  <si>
    <t>Piskin</t>
  </si>
  <si>
    <t>Nisa</t>
  </si>
  <si>
    <t>Kaps</t>
  </si>
  <si>
    <t>Lela</t>
  </si>
  <si>
    <t>TSV Kleinengstingen</t>
  </si>
  <si>
    <t>Link</t>
  </si>
  <si>
    <t>Charlotta</t>
  </si>
  <si>
    <t>Beger</t>
  </si>
  <si>
    <t>Johanna</t>
  </si>
  <si>
    <t>W12</t>
  </si>
  <si>
    <t>Sprint 75m</t>
  </si>
  <si>
    <t>Marcard</t>
  </si>
  <si>
    <t>Anni</t>
  </si>
  <si>
    <t>Sautter</t>
  </si>
  <si>
    <t>Echteler</t>
  </si>
  <si>
    <t xml:space="preserve">Leni </t>
  </si>
  <si>
    <t>Ylenia</t>
  </si>
  <si>
    <t>Josephine Jolien</t>
  </si>
  <si>
    <t>Stiner</t>
  </si>
  <si>
    <t>Svea</t>
  </si>
  <si>
    <t>Selcuk</t>
  </si>
  <si>
    <t>Lara</t>
  </si>
  <si>
    <t>Retz</t>
  </si>
  <si>
    <t>Vivienne</t>
  </si>
  <si>
    <t>Heckner</t>
  </si>
  <si>
    <t>Rahel</t>
  </si>
  <si>
    <t>Launer</t>
  </si>
  <si>
    <t>Juliet</t>
  </si>
  <si>
    <t>Schieting</t>
  </si>
  <si>
    <t>Mercia</t>
  </si>
  <si>
    <t>Lena</t>
  </si>
  <si>
    <t>Anouk</t>
  </si>
  <si>
    <t>Eschenlohr</t>
  </si>
  <si>
    <t>Jäger</t>
  </si>
  <si>
    <t>Magdalena</t>
  </si>
  <si>
    <t>Scheiper</t>
  </si>
  <si>
    <t>Carlotta</t>
  </si>
  <si>
    <t>W13</t>
  </si>
  <si>
    <t>Weiblen</t>
  </si>
  <si>
    <t>Nena</t>
  </si>
  <si>
    <t>Künstle</t>
  </si>
  <si>
    <t>Lang</t>
  </si>
  <si>
    <t>Schäfer</t>
  </si>
  <si>
    <t>Marta</t>
  </si>
  <si>
    <t>Zimmermann</t>
  </si>
  <si>
    <t>Mona</t>
  </si>
  <si>
    <t>Funk</t>
  </si>
  <si>
    <t>Karolina</t>
  </si>
  <si>
    <t>Krauth</t>
  </si>
  <si>
    <t>Lisanne</t>
  </si>
  <si>
    <t>Kaiserling</t>
  </si>
  <si>
    <t>Alya</t>
  </si>
  <si>
    <t>800m/400m</t>
  </si>
  <si>
    <t>400m / W6+W7</t>
  </si>
  <si>
    <t>800m / W8</t>
  </si>
  <si>
    <t>LG Eningen-Reutlingen</t>
  </si>
  <si>
    <t xml:space="preserve">Jehle </t>
  </si>
  <si>
    <t>800m / W9</t>
  </si>
  <si>
    <t>800m / W10</t>
  </si>
  <si>
    <t>800m / W11</t>
  </si>
  <si>
    <t>800m / W12</t>
  </si>
  <si>
    <t>Kovac</t>
  </si>
  <si>
    <t>Mathilda</t>
  </si>
  <si>
    <t>800m / W13</t>
  </si>
  <si>
    <t>M7</t>
  </si>
  <si>
    <t>Vincent</t>
  </si>
  <si>
    <t>m</t>
  </si>
  <si>
    <t>Samu</t>
  </si>
  <si>
    <t>Samuel</t>
  </si>
  <si>
    <t>Walker</t>
  </si>
  <si>
    <t>Benedikt</t>
  </si>
  <si>
    <t>Nübling</t>
  </si>
  <si>
    <t>Henry</t>
  </si>
  <si>
    <t>Rist</t>
  </si>
  <si>
    <t>Lenny</t>
  </si>
  <si>
    <t>Ruck</t>
  </si>
  <si>
    <t xml:space="preserve">Ben  </t>
  </si>
  <si>
    <t>Jonah</t>
  </si>
  <si>
    <t>Vesin</t>
  </si>
  <si>
    <t>Maurice</t>
  </si>
  <si>
    <t>Max</t>
  </si>
  <si>
    <t>Schätzle</t>
  </si>
  <si>
    <t>Noah</t>
  </si>
  <si>
    <t>Apollo</t>
  </si>
  <si>
    <t>Julian</t>
  </si>
  <si>
    <t>Stickel</t>
  </si>
  <si>
    <t>Nils</t>
  </si>
  <si>
    <t>Frei</t>
  </si>
  <si>
    <t>Paul</t>
  </si>
  <si>
    <t>M8</t>
  </si>
  <si>
    <t>Brunner</t>
  </si>
  <si>
    <t>Jonas</t>
  </si>
  <si>
    <t>Schuhmacher</t>
  </si>
  <si>
    <t>Tom</t>
  </si>
  <si>
    <t>Vek</t>
  </si>
  <si>
    <t>Jannis</t>
  </si>
  <si>
    <t>Pishmishev</t>
  </si>
  <si>
    <t>Mark</t>
  </si>
  <si>
    <t>Weller</t>
  </si>
  <si>
    <t>Streimelweger</t>
  </si>
  <si>
    <t>Morsch</t>
  </si>
  <si>
    <t>Nathanael</t>
  </si>
  <si>
    <t>Ribeiro</t>
  </si>
  <si>
    <t>André</t>
  </si>
  <si>
    <t>Rösener</t>
  </si>
  <si>
    <t>Anton</t>
  </si>
  <si>
    <t>Herbst</t>
  </si>
  <si>
    <t>Maximilian</t>
  </si>
  <si>
    <t>Eggerl</t>
  </si>
  <si>
    <t>Jan</t>
  </si>
  <si>
    <t>Wiegand</t>
  </si>
  <si>
    <t>Ben</t>
  </si>
  <si>
    <t>M9</t>
  </si>
  <si>
    <t>Metzger</t>
  </si>
  <si>
    <t>Moritz</t>
  </si>
  <si>
    <t>Hannes</t>
  </si>
  <si>
    <t>Mazzorin</t>
  </si>
  <si>
    <t>Fabio</t>
  </si>
  <si>
    <t>Steinhilber</t>
  </si>
  <si>
    <t>Lias</t>
  </si>
  <si>
    <t>Gerber</t>
  </si>
  <si>
    <t>David</t>
  </si>
  <si>
    <t>Hemmer</t>
  </si>
  <si>
    <t>Till</t>
  </si>
  <si>
    <t>Pfau</t>
  </si>
  <si>
    <t>Dominik</t>
  </si>
  <si>
    <t>Ediz</t>
  </si>
  <si>
    <t>Musse</t>
  </si>
  <si>
    <t>Rukwid</t>
  </si>
  <si>
    <t>Speidel</t>
  </si>
  <si>
    <t>Jonathan</t>
  </si>
  <si>
    <t>Dapprich</t>
  </si>
  <si>
    <t>Mads</t>
  </si>
  <si>
    <t>Aussenhofer</t>
  </si>
  <si>
    <t>Edgar</t>
  </si>
  <si>
    <t>Volle</t>
  </si>
  <si>
    <t xml:space="preserve">Hensel </t>
  </si>
  <si>
    <t>Lukas</t>
  </si>
  <si>
    <t>Sommer</t>
  </si>
  <si>
    <t>Cornel</t>
  </si>
  <si>
    <t>Leonhard</t>
  </si>
  <si>
    <t>Tripp</t>
  </si>
  <si>
    <t>Matteo</t>
  </si>
  <si>
    <t>Schneider</t>
  </si>
  <si>
    <t>M10</t>
  </si>
  <si>
    <t>Marius</t>
  </si>
  <si>
    <t>Friebolin</t>
  </si>
  <si>
    <t xml:space="preserve">Zähringer </t>
  </si>
  <si>
    <t>Konrad</t>
  </si>
  <si>
    <t>Walter</t>
  </si>
  <si>
    <t>Niklas</t>
  </si>
  <si>
    <t>Raffael</t>
  </si>
  <si>
    <t>Garifo</t>
  </si>
  <si>
    <t>Noel</t>
  </si>
  <si>
    <t>Simeon</t>
  </si>
  <si>
    <t>Heppel</t>
  </si>
  <si>
    <t>Gerbershagen</t>
  </si>
  <si>
    <t>M11</t>
  </si>
  <si>
    <t>Schröter</t>
  </si>
  <si>
    <t>Julien</t>
  </si>
  <si>
    <t>Lesacher</t>
  </si>
  <si>
    <t>Nicolai</t>
  </si>
  <si>
    <t>Thümmler</t>
  </si>
  <si>
    <t>Frederik</t>
  </si>
  <si>
    <t>Jannasch</t>
  </si>
  <si>
    <t>Milan</t>
  </si>
  <si>
    <t>M12</t>
  </si>
  <si>
    <t>Hahn</t>
  </si>
  <si>
    <t xml:space="preserve">Hendrik </t>
  </si>
  <si>
    <t>Charlier</t>
  </si>
  <si>
    <t>Sebastian</t>
  </si>
  <si>
    <t>Elbeshausen</t>
  </si>
  <si>
    <t>Niels</t>
  </si>
  <si>
    <t>Dimitrov</t>
  </si>
  <si>
    <t>Zari</t>
  </si>
  <si>
    <t>van den Dool</t>
  </si>
  <si>
    <t>Nourian</t>
  </si>
  <si>
    <t>M13</t>
  </si>
  <si>
    <t>Kress</t>
  </si>
  <si>
    <t>Leonard</t>
  </si>
  <si>
    <t>Thorwarth</t>
  </si>
  <si>
    <t>Jakob</t>
  </si>
  <si>
    <t>Marek</t>
  </si>
  <si>
    <t>Zipf</t>
  </si>
  <si>
    <t>Fionn</t>
  </si>
  <si>
    <t>400m / M7</t>
  </si>
  <si>
    <t xml:space="preserve">Samu  </t>
  </si>
  <si>
    <t xml:space="preserve">Ohly </t>
  </si>
  <si>
    <t xml:space="preserve">Bauer </t>
  </si>
  <si>
    <t>800m / M8</t>
  </si>
  <si>
    <t>800m / M9</t>
  </si>
  <si>
    <t>Hensel</t>
  </si>
  <si>
    <t>800m / M10</t>
  </si>
  <si>
    <t xml:space="preserve">Walliser </t>
  </si>
  <si>
    <t>800m / M11</t>
  </si>
  <si>
    <t>800m / M12</t>
  </si>
  <si>
    <t>800m / M13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</si>
</sst>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2" borderId="1" xfId="0" applyFont="1" applyFill="1" applyBorder="1" applyAlignment="1">
      <alignment horizontal="center"/>
    </xf>
    <xf numFmtId="164" fontId="0" fillId="0" borderId="0" xfId="0" applyNumberFormat="1"/>
    <xf numFmtId="2" fontId="0" fillId="0" borderId="0" xfId="0" applyNumberFormat="1"/>
    <xf numFmtId="0" fontId="3" fillId="3" borderId="0" xfId="0" applyFont="1" applyFill="1"/>
    <xf numFmtId="0" fontId="4" fillId="0" borderId="2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8" xfId="0" applyBorder="1"/>
    <xf numFmtId="164" fontId="6" fillId="0" borderId="5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49" fontId="6" fillId="4" borderId="9" xfId="0" applyNumberFormat="1" applyFont="1" applyFill="1" applyBorder="1" applyAlignment="1">
      <alignment horizontal="left" vertical="center" wrapText="1"/>
    </xf>
    <xf numFmtId="49" fontId="6" fillId="4" borderId="10" xfId="0" applyNumberFormat="1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164" fontId="0" fillId="0" borderId="12" xfId="0" applyNumberFormat="1" applyBorder="1"/>
    <xf numFmtId="0" fontId="0" fillId="0" borderId="13" xfId="0" applyBorder="1"/>
    <xf numFmtId="2" fontId="0" fillId="0" borderId="12" xfId="0" applyNumberFormat="1" applyBorder="1"/>
    <xf numFmtId="0" fontId="0" fillId="0" borderId="14" xfId="0" applyBorder="1"/>
    <xf numFmtId="0" fontId="1" fillId="0" borderId="13" xfId="0" applyFont="1" applyBorder="1"/>
    <xf numFmtId="49" fontId="6" fillId="4" borderId="15" xfId="0" applyNumberFormat="1" applyFont="1" applyFill="1" applyBorder="1" applyAlignment="1">
      <alignment horizontal="left" vertical="center" wrapText="1"/>
    </xf>
    <xf numFmtId="49" fontId="6" fillId="4" borderId="16" xfId="0" applyNumberFormat="1" applyFont="1" applyFill="1" applyBorder="1" applyAlignment="1">
      <alignment horizontal="left" vertical="center" wrapText="1"/>
    </xf>
    <xf numFmtId="0" fontId="6" fillId="4" borderId="16" xfId="0" applyFont="1" applyFill="1" applyBorder="1" applyAlignment="1">
      <alignment horizontal="center" vertical="center" wrapText="1"/>
    </xf>
    <xf numFmtId="49" fontId="6" fillId="4" borderId="16" xfId="0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164" fontId="0" fillId="0" borderId="18" xfId="0" applyNumberFormat="1" applyBorder="1"/>
    <xf numFmtId="0" fontId="0" fillId="0" borderId="19" xfId="0" applyBorder="1"/>
    <xf numFmtId="2" fontId="0" fillId="0" borderId="18" xfId="0" applyNumberFormat="1" applyBorder="1"/>
    <xf numFmtId="0" fontId="0" fillId="0" borderId="1" xfId="0" applyBorder="1"/>
    <xf numFmtId="0" fontId="4" fillId="0" borderId="5" xfId="0" applyFont="1" applyBorder="1"/>
    <xf numFmtId="0" fontId="4" fillId="0" borderId="20" xfId="0" applyFont="1" applyBorder="1"/>
    <xf numFmtId="0" fontId="4" fillId="0" borderId="2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164" fontId="0" fillId="0" borderId="8" xfId="0" applyNumberFormat="1" applyBorder="1"/>
    <xf numFmtId="0" fontId="0" fillId="0" borderId="27" xfId="0" applyBorder="1"/>
    <xf numFmtId="2" fontId="0" fillId="0" borderId="8" xfId="0" applyNumberFormat="1" applyBorder="1"/>
    <xf numFmtId="0" fontId="1" fillId="0" borderId="27" xfId="0" applyFont="1" applyBorder="1"/>
    <xf numFmtId="0" fontId="1" fillId="0" borderId="19" xfId="0" applyFont="1" applyBorder="1"/>
    <xf numFmtId="49" fontId="6" fillId="4" borderId="28" xfId="0" applyNumberFormat="1" applyFont="1" applyFill="1" applyBorder="1" applyAlignment="1">
      <alignment horizontal="left" vertical="center" wrapText="1"/>
    </xf>
    <xf numFmtId="49" fontId="6" fillId="4" borderId="29" xfId="0" applyNumberFormat="1" applyFont="1" applyFill="1" applyBorder="1" applyAlignment="1">
      <alignment horizontal="left" vertical="center" wrapText="1"/>
    </xf>
    <xf numFmtId="0" fontId="6" fillId="4" borderId="29" xfId="0" applyFont="1" applyFill="1" applyBorder="1" applyAlignment="1">
      <alignment horizontal="center" vertical="center" wrapText="1"/>
    </xf>
    <xf numFmtId="49" fontId="6" fillId="4" borderId="29" xfId="0" applyNumberFormat="1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0" fillId="0" borderId="5" xfId="0" applyBorder="1"/>
    <xf numFmtId="0" fontId="0" fillId="0" borderId="20" xfId="0" applyBorder="1"/>
    <xf numFmtId="0" fontId="0" fillId="0" borderId="20" xfId="0" applyBorder="1" applyAlignment="1">
      <alignment horizontal="center"/>
    </xf>
    <xf numFmtId="0" fontId="0" fillId="0" borderId="6" xfId="0" applyBorder="1" applyAlignment="1">
      <alignment horizontal="center"/>
    </xf>
    <xf numFmtId="49" fontId="6" fillId="0" borderId="15" xfId="0" applyNumberFormat="1" applyFont="1" applyBorder="1" applyAlignment="1">
      <alignment horizontal="left" vertical="center" wrapText="1"/>
    </xf>
    <xf numFmtId="49" fontId="6" fillId="0" borderId="16" xfId="0" applyNumberFormat="1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0" fillId="0" borderId="31" xfId="0" applyBorder="1"/>
    <xf numFmtId="0" fontId="0" fillId="0" borderId="32" xfId="0" applyBorder="1"/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47" fontId="0" fillId="0" borderId="0" xfId="0" applyNumberFormat="1"/>
    <xf numFmtId="0" fontId="2" fillId="3" borderId="0" xfId="0" applyFont="1" applyFill="1"/>
    <xf numFmtId="0" fontId="4" fillId="0" borderId="34" xfId="0" applyFont="1" applyBorder="1" applyAlignment="1">
      <alignment horizontal="center"/>
    </xf>
    <xf numFmtId="47" fontId="4" fillId="0" borderId="21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49" fontId="6" fillId="4" borderId="35" xfId="0" applyNumberFormat="1" applyFont="1" applyFill="1" applyBorder="1" applyAlignment="1">
      <alignment horizontal="left" vertical="center" wrapText="1"/>
    </xf>
    <xf numFmtId="49" fontId="6" fillId="4" borderId="36" xfId="0" applyNumberFormat="1" applyFont="1" applyFill="1" applyBorder="1" applyAlignment="1">
      <alignment horizontal="left" vertical="center" wrapText="1"/>
    </xf>
    <xf numFmtId="0" fontId="6" fillId="4" borderId="36" xfId="0" applyFont="1" applyFill="1" applyBorder="1" applyAlignment="1">
      <alignment horizontal="center" vertical="center" wrapText="1"/>
    </xf>
    <xf numFmtId="49" fontId="6" fillId="4" borderId="36" xfId="0" applyNumberFormat="1" applyFont="1" applyFill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47" fontId="0" fillId="0" borderId="12" xfId="0" applyNumberFormat="1" applyBorder="1"/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47" fontId="0" fillId="0" borderId="18" xfId="0" applyNumberFormat="1" applyBorder="1"/>
    <xf numFmtId="49" fontId="6" fillId="4" borderId="23" xfId="0" applyNumberFormat="1" applyFont="1" applyFill="1" applyBorder="1" applyAlignment="1">
      <alignment horizontal="left" vertical="center" wrapText="1"/>
    </xf>
    <xf numFmtId="49" fontId="6" fillId="4" borderId="24" xfId="0" applyNumberFormat="1" applyFont="1" applyFill="1" applyBorder="1" applyAlignment="1">
      <alignment horizontal="left" vertical="center" wrapText="1"/>
    </xf>
    <xf numFmtId="0" fontId="6" fillId="4" borderId="24" xfId="0" applyFont="1" applyFill="1" applyBorder="1" applyAlignment="1">
      <alignment horizontal="center" vertical="center" wrapText="1"/>
    </xf>
    <xf numFmtId="49" fontId="6" fillId="4" borderId="24" xfId="0" applyNumberFormat="1" applyFont="1" applyFill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/>
    </xf>
    <xf numFmtId="47" fontId="0" fillId="0" borderId="14" xfId="0" applyNumberFormat="1" applyBorder="1"/>
    <xf numFmtId="47" fontId="0" fillId="0" borderId="1" xfId="0" applyNumberFormat="1" applyBorder="1"/>
    <xf numFmtId="0" fontId="4" fillId="0" borderId="2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24" xfId="0" applyFont="1" applyBorder="1" applyAlignment="1">
      <alignment horizontal="center" vertical="center"/>
    </xf>
    <xf numFmtId="47" fontId="0" fillId="0" borderId="8" xfId="0" applyNumberFormat="1" applyBorder="1"/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0" fillId="0" borderId="18" xfId="0" applyBorder="1"/>
    <xf numFmtId="0" fontId="6" fillId="0" borderId="0" xfId="0" applyFont="1"/>
    <xf numFmtId="164" fontId="6" fillId="0" borderId="12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38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A1F7F-0EF4-4F58-B010-47A19CA8A501}">
  <dimension ref="A1:M159"/>
  <sheetViews>
    <sheetView tabSelected="1" workbookViewId="0">
      <selection activeCell="O15" sqref="O15"/>
    </sheetView>
  </sheetViews>
  <sheetFormatPr baseColWidth="10" defaultRowHeight="15" x14ac:dyDescent="0.25"/>
  <cols>
    <col min="1" max="1" width="16.7109375" customWidth="1"/>
    <col min="4" max="4" width="7" customWidth="1"/>
    <col min="5" max="5" width="27.28515625" customWidth="1"/>
    <col min="6" max="6" width="11.42578125" style="2"/>
    <col min="8" max="8" width="11.42578125" style="3"/>
    <col min="10" max="10" width="11.42578125" style="2"/>
    <col min="12" max="12" width="15" customWidth="1"/>
  </cols>
  <sheetData>
    <row r="1" spans="1:13" ht="19.5" thickBot="1" x14ac:dyDescent="0.35">
      <c r="A1" s="1" t="s">
        <v>0</v>
      </c>
      <c r="B1" s="1"/>
      <c r="C1" s="1"/>
      <c r="D1" s="1"/>
      <c r="E1" s="1"/>
    </row>
    <row r="2" spans="1:13" ht="16.5" thickBot="1" x14ac:dyDescent="0.3">
      <c r="A2" s="4" t="s">
        <v>1</v>
      </c>
    </row>
    <row r="3" spans="1:13" ht="21.75" thickBot="1" x14ac:dyDescent="0.4">
      <c r="A3" s="5" t="s">
        <v>2</v>
      </c>
      <c r="B3" s="6" t="s">
        <v>3</v>
      </c>
      <c r="C3" s="7" t="s">
        <v>4</v>
      </c>
      <c r="D3" s="7" t="s">
        <v>5</v>
      </c>
      <c r="E3" s="8" t="s">
        <v>6</v>
      </c>
      <c r="F3" s="9" t="s">
        <v>7</v>
      </c>
      <c r="G3" s="10"/>
      <c r="H3" s="9" t="s">
        <v>8</v>
      </c>
      <c r="I3" s="10"/>
      <c r="J3" s="9" t="s">
        <v>9</v>
      </c>
      <c r="K3" s="10"/>
      <c r="L3" s="11" t="s">
        <v>10</v>
      </c>
      <c r="M3" s="12"/>
    </row>
    <row r="4" spans="1:13" ht="16.5" thickBot="1" x14ac:dyDescent="0.3">
      <c r="A4" s="13"/>
      <c r="F4" s="14" t="s">
        <v>11</v>
      </c>
      <c r="G4" s="15" t="s">
        <v>12</v>
      </c>
      <c r="H4" s="16" t="s">
        <v>13</v>
      </c>
      <c r="I4" s="15" t="s">
        <v>12</v>
      </c>
      <c r="J4" s="14" t="s">
        <v>13</v>
      </c>
      <c r="K4" s="15" t="s">
        <v>12</v>
      </c>
      <c r="L4" s="17" t="s">
        <v>14</v>
      </c>
      <c r="M4" s="15" t="s">
        <v>15</v>
      </c>
    </row>
    <row r="5" spans="1:13" ht="15.75" x14ac:dyDescent="0.25">
      <c r="A5" s="18" t="s">
        <v>16</v>
      </c>
      <c r="B5" s="19" t="s">
        <v>17</v>
      </c>
      <c r="C5" s="20">
        <v>2018</v>
      </c>
      <c r="D5" s="21" t="s">
        <v>18</v>
      </c>
      <c r="E5" s="22" t="s">
        <v>19</v>
      </c>
      <c r="F5" s="23">
        <v>12.3</v>
      </c>
      <c r="G5" s="24">
        <f>IF(ROUNDDOWN((50/(F5+0.24)-3.648)/0.0066,0)&gt;0,IF(ROUNDDOWN((50/(F5+0.24)-3.648)/0.0066,0)&lt;10000,ROUNDDOWN((50/(F5+0.24)-3.648)/0.0066,0),0),0)</f>
        <v>51</v>
      </c>
      <c r="H5" s="25">
        <v>1.82</v>
      </c>
      <c r="I5" s="24">
        <f>IF(ROUNDDOWN((SQRT(H5)-1.0935)/0.00208,0)&gt;0,ROUNDDOWN((SQRT(H5)-1.0935)/0.00208,0),0)</f>
        <v>122</v>
      </c>
      <c r="J5" s="23">
        <v>7</v>
      </c>
      <c r="K5" s="24">
        <f>IF(ROUNDDOWN((SQRT(J5)-2.0232)/0.00874,0)&gt;0,ROUNDDOWN((SQRT(J5)-2.0232)/0.00874,0),0)</f>
        <v>71</v>
      </c>
      <c r="L5" s="26">
        <f>SUM(G5+I5+K5)</f>
        <v>244</v>
      </c>
      <c r="M5" s="27">
        <v>1</v>
      </c>
    </row>
    <row r="6" spans="1:13" ht="16.5" thickBot="1" x14ac:dyDescent="0.3">
      <c r="A6" s="28"/>
      <c r="B6" s="29"/>
      <c r="C6" s="30"/>
      <c r="D6" s="31"/>
      <c r="E6" s="32"/>
      <c r="F6" s="33"/>
      <c r="G6" s="34"/>
      <c r="H6" s="35"/>
      <c r="I6" s="34"/>
      <c r="J6" s="33"/>
      <c r="K6" s="34"/>
      <c r="L6" s="36"/>
      <c r="M6" s="34"/>
    </row>
    <row r="9" spans="1:13" ht="16.5" thickBot="1" x14ac:dyDescent="0.3">
      <c r="A9" s="4" t="s">
        <v>20</v>
      </c>
    </row>
    <row r="10" spans="1:13" ht="21.75" thickBot="1" x14ac:dyDescent="0.4">
      <c r="A10" s="37" t="s">
        <v>2</v>
      </c>
      <c r="B10" s="38" t="s">
        <v>3</v>
      </c>
      <c r="C10" s="39" t="s">
        <v>4</v>
      </c>
      <c r="D10" s="39" t="s">
        <v>5</v>
      </c>
      <c r="E10" s="40" t="s">
        <v>6</v>
      </c>
      <c r="F10" s="41" t="s">
        <v>7</v>
      </c>
      <c r="G10" s="42"/>
      <c r="H10" s="41" t="s">
        <v>8</v>
      </c>
      <c r="I10" s="42"/>
      <c r="J10" s="41" t="s">
        <v>9</v>
      </c>
      <c r="K10" s="42"/>
      <c r="L10" s="43" t="s">
        <v>10</v>
      </c>
      <c r="M10" s="44"/>
    </row>
    <row r="11" spans="1:13" ht="16.5" thickBot="1" x14ac:dyDescent="0.3">
      <c r="A11" s="45"/>
      <c r="B11" s="46"/>
      <c r="C11" s="47"/>
      <c r="D11" s="47"/>
      <c r="E11" s="48"/>
      <c r="F11" s="49" t="s">
        <v>11</v>
      </c>
      <c r="G11" s="50" t="s">
        <v>12</v>
      </c>
      <c r="H11" s="51" t="s">
        <v>13</v>
      </c>
      <c r="I11" s="50" t="s">
        <v>12</v>
      </c>
      <c r="J11" s="49" t="s">
        <v>13</v>
      </c>
      <c r="K11" s="50" t="s">
        <v>12</v>
      </c>
      <c r="L11" s="52" t="s">
        <v>14</v>
      </c>
      <c r="M11" s="50" t="s">
        <v>15</v>
      </c>
    </row>
    <row r="12" spans="1:13" ht="15.75" x14ac:dyDescent="0.25">
      <c r="A12" s="18" t="s">
        <v>21</v>
      </c>
      <c r="B12" s="19" t="s">
        <v>22</v>
      </c>
      <c r="C12" s="20">
        <v>2017</v>
      </c>
      <c r="D12" s="21" t="s">
        <v>18</v>
      </c>
      <c r="E12" s="22" t="s">
        <v>23</v>
      </c>
      <c r="F12" s="53">
        <v>10.1</v>
      </c>
      <c r="G12" s="54">
        <f>IF(ROUNDDOWN((50/(F12+0.24)-3.648)/0.0066,0)&gt;0,IF(ROUNDDOWN((50/(F12+0.24)-3.648)/0.0066,0)&lt;10000,ROUNDDOWN((50/(F12+0.24)-3.648)/0.0066,0),0),0)</f>
        <v>179</v>
      </c>
      <c r="H12" s="55">
        <v>2.48</v>
      </c>
      <c r="I12" s="54">
        <f>IF(ROUNDDOWN((SQRT(H12)-1.0935)/0.00208,0)&gt;0,ROUNDDOWN((SQRT(H12)-1.0935)/0.00208,0),0)</f>
        <v>231</v>
      </c>
      <c r="J12" s="53">
        <v>9.5</v>
      </c>
      <c r="K12" s="54">
        <f>IF(ROUNDDOWN((SQRT(J12)-2.0232)/0.00874,0)&gt;0,ROUNDDOWN((SQRT(J12)-2.0232)/0.00874,0),0)</f>
        <v>121</v>
      </c>
      <c r="L12">
        <f>SUM(G12+I12+K12)</f>
        <v>531</v>
      </c>
      <c r="M12" s="56">
        <v>1</v>
      </c>
    </row>
    <row r="13" spans="1:13" ht="15.75" x14ac:dyDescent="0.25">
      <c r="A13" s="18" t="s">
        <v>24</v>
      </c>
      <c r="B13" s="19" t="s">
        <v>25</v>
      </c>
      <c r="C13" s="20">
        <v>2017</v>
      </c>
      <c r="D13" s="21" t="s">
        <v>18</v>
      </c>
      <c r="E13" s="22" t="s">
        <v>26</v>
      </c>
      <c r="F13" s="53">
        <v>10.199999999999999</v>
      </c>
      <c r="G13" s="54">
        <f>IF(ROUNDDOWN((50/(F13+0.24)-3.648)/0.0066,0)&gt;0,IF(ROUNDDOWN((50/(F13+0.24)-3.648)/0.0066,0)&lt;10000,ROUNDDOWN((50/(F13+0.24)-3.648)/0.0066,0),0),0)</f>
        <v>172</v>
      </c>
      <c r="H13" s="55">
        <v>1.87</v>
      </c>
      <c r="I13" s="54">
        <f>IF(ROUNDDOWN((SQRT(H13)-1.0935)/0.00208,0)&gt;0,ROUNDDOWN((SQRT(H13)-1.0935)/0.00208,0),0)</f>
        <v>131</v>
      </c>
      <c r="J13" s="53">
        <v>9.5</v>
      </c>
      <c r="K13" s="54">
        <f>IF(ROUNDDOWN((SQRT(J13)-2.0232)/0.00874,0)&gt;0,ROUNDDOWN((SQRT(J13)-2.0232)/0.00874,0),0)</f>
        <v>121</v>
      </c>
      <c r="L13">
        <f>SUM(G13+I13+K13)</f>
        <v>424</v>
      </c>
      <c r="M13" s="56">
        <v>2</v>
      </c>
    </row>
    <row r="14" spans="1:13" ht="15.75" x14ac:dyDescent="0.25">
      <c r="A14" s="18" t="s">
        <v>27</v>
      </c>
      <c r="B14" s="19" t="s">
        <v>28</v>
      </c>
      <c r="C14" s="20">
        <v>2017</v>
      </c>
      <c r="D14" s="21" t="s">
        <v>18</v>
      </c>
      <c r="E14" s="22" t="s">
        <v>19</v>
      </c>
      <c r="F14" s="53">
        <v>10.9</v>
      </c>
      <c r="G14" s="54">
        <f>IF(ROUNDDOWN((50/(F14+0.24)-3.648)/0.0066,0)&gt;0,IF(ROUNDDOWN((50/(F14+0.24)-3.648)/0.0066,0)&lt;10000,ROUNDDOWN((50/(F14+0.24)-3.648)/0.0066,0),0),0)</f>
        <v>127</v>
      </c>
      <c r="H14" s="55">
        <v>2.11</v>
      </c>
      <c r="I14" s="54">
        <f>IF(ROUNDDOWN((SQRT(H14)-1.0935)/0.00208,0)&gt;0,ROUNDDOWN((SQRT(H14)-1.0935)/0.00208,0),0)</f>
        <v>172</v>
      </c>
      <c r="J14" s="53">
        <v>9</v>
      </c>
      <c r="K14" s="54">
        <f>IF(ROUNDDOWN((SQRT(J14)-2.0232)/0.00874,0)&gt;0,ROUNDDOWN((SQRT(J14)-2.0232)/0.00874,0),0)</f>
        <v>111</v>
      </c>
      <c r="L14">
        <f>SUM(G14+I14+K14)</f>
        <v>410</v>
      </c>
      <c r="M14" s="56">
        <v>3</v>
      </c>
    </row>
    <row r="15" spans="1:13" ht="15.75" x14ac:dyDescent="0.25">
      <c r="A15" s="18" t="s">
        <v>16</v>
      </c>
      <c r="B15" s="19" t="s">
        <v>17</v>
      </c>
      <c r="C15" s="20">
        <v>2018</v>
      </c>
      <c r="D15" s="21" t="s">
        <v>18</v>
      </c>
      <c r="E15" s="22" t="s">
        <v>19</v>
      </c>
      <c r="F15" s="53">
        <v>12.3</v>
      </c>
      <c r="G15" s="54">
        <f>IF(ROUNDDOWN((50/(F15+0.24)-3.648)/0.0066,0)&gt;0,IF(ROUNDDOWN((50/(F15+0.24)-3.648)/0.0066,0)&lt;10000,ROUNDDOWN((50/(F15+0.24)-3.648)/0.0066,0),0),0)</f>
        <v>51</v>
      </c>
      <c r="H15" s="55">
        <v>1.82</v>
      </c>
      <c r="I15" s="54">
        <f>IF(ROUNDDOWN((SQRT(H15)-1.0935)/0.00208,0)&gt;0,ROUNDDOWN((SQRT(H15)-1.0935)/0.00208,0),0)</f>
        <v>122</v>
      </c>
      <c r="J15" s="53">
        <v>7</v>
      </c>
      <c r="K15" s="54">
        <f>IF(ROUNDDOWN((SQRT(J15)-2.0232)/0.00874,0)&gt;0,ROUNDDOWN((SQRT(J15)-2.0232)/0.00874,0),0)</f>
        <v>71</v>
      </c>
      <c r="L15">
        <f>SUM(G15+I15+K15)</f>
        <v>244</v>
      </c>
      <c r="M15" s="56">
        <v>4</v>
      </c>
    </row>
    <row r="16" spans="1:13" ht="16.5" thickBot="1" x14ac:dyDescent="0.3">
      <c r="A16" s="28" t="s">
        <v>29</v>
      </c>
      <c r="B16" s="29" t="s">
        <v>30</v>
      </c>
      <c r="C16" s="30">
        <v>2017</v>
      </c>
      <c r="D16" s="31" t="s">
        <v>18</v>
      </c>
      <c r="E16" s="32" t="s">
        <v>31</v>
      </c>
      <c r="F16" s="33">
        <v>12</v>
      </c>
      <c r="G16" s="34">
        <f>IF(ROUNDDOWN((50/(F16+0.24)-3.648)/0.0066,0)&gt;0,IF(ROUNDDOWN((50/(F16+0.24)-3.648)/0.0066,0)&lt;10000,ROUNDDOWN((50/(F16+0.24)-3.648)/0.0066,0),0),0)</f>
        <v>66</v>
      </c>
      <c r="H16" s="35">
        <v>1.66</v>
      </c>
      <c r="I16" s="34">
        <f>IF(ROUNDDOWN((SQRT(H16)-1.0935)/0.00208,0)&gt;0,ROUNDDOWN((SQRT(H16)-1.0935)/0.00208,0),0)</f>
        <v>93</v>
      </c>
      <c r="J16" s="33">
        <v>6.5</v>
      </c>
      <c r="K16" s="34">
        <f>IF(ROUNDDOWN((SQRT(J16)-2.0232)/0.00874,0)&gt;0,ROUNDDOWN((SQRT(J16)-2.0232)/0.00874,0),0)</f>
        <v>60</v>
      </c>
      <c r="L16" s="36">
        <f>SUM(G16+I16+K16)</f>
        <v>219</v>
      </c>
      <c r="M16" s="57">
        <v>5</v>
      </c>
    </row>
    <row r="19" spans="1:13" ht="16.5" thickBot="1" x14ac:dyDescent="0.3">
      <c r="A19" s="4" t="s">
        <v>32</v>
      </c>
    </row>
    <row r="20" spans="1:13" ht="21.75" thickBot="1" x14ac:dyDescent="0.4">
      <c r="A20" s="37" t="s">
        <v>2</v>
      </c>
      <c r="B20" s="38" t="s">
        <v>3</v>
      </c>
      <c r="C20" s="39" t="s">
        <v>4</v>
      </c>
      <c r="D20" s="39" t="s">
        <v>5</v>
      </c>
      <c r="E20" s="40" t="s">
        <v>6</v>
      </c>
      <c r="F20" s="41" t="s">
        <v>7</v>
      </c>
      <c r="G20" s="42"/>
      <c r="H20" s="41" t="s">
        <v>8</v>
      </c>
      <c r="I20" s="42"/>
      <c r="J20" s="41" t="s">
        <v>9</v>
      </c>
      <c r="K20" s="42"/>
      <c r="L20" s="43" t="s">
        <v>10</v>
      </c>
      <c r="M20" s="44"/>
    </row>
    <row r="21" spans="1:13" ht="16.5" thickBot="1" x14ac:dyDescent="0.3">
      <c r="A21" s="45"/>
      <c r="B21" s="46"/>
      <c r="C21" s="47"/>
      <c r="D21" s="47"/>
      <c r="E21" s="48"/>
      <c r="F21" s="49" t="s">
        <v>11</v>
      </c>
      <c r="G21" s="50" t="s">
        <v>12</v>
      </c>
      <c r="H21" s="51" t="s">
        <v>13</v>
      </c>
      <c r="I21" s="50" t="s">
        <v>12</v>
      </c>
      <c r="J21" s="49" t="s">
        <v>13</v>
      </c>
      <c r="K21" s="50" t="s">
        <v>12</v>
      </c>
      <c r="L21" s="52" t="s">
        <v>14</v>
      </c>
      <c r="M21" s="50" t="s">
        <v>15</v>
      </c>
    </row>
    <row r="22" spans="1:13" ht="15.75" x14ac:dyDescent="0.25">
      <c r="A22" s="18" t="s">
        <v>33</v>
      </c>
      <c r="B22" s="19" t="s">
        <v>34</v>
      </c>
      <c r="C22" s="20">
        <v>2016</v>
      </c>
      <c r="D22" s="21" t="s">
        <v>18</v>
      </c>
      <c r="E22" s="22" t="s">
        <v>26</v>
      </c>
      <c r="F22" s="53">
        <v>9</v>
      </c>
      <c r="G22" s="54">
        <f t="shared" ref="G22:G40" si="0">IF(ROUNDDOWN((50/(F22+0.24)-3.648)/0.0066,0)&gt;0,IF(ROUNDDOWN((50/(F22+0.24)-3.648)/0.0066,0)&lt;10000,ROUNDDOWN((50/(F22+0.24)-3.648)/0.0066,0),0),0)</f>
        <v>267</v>
      </c>
      <c r="H22" s="55">
        <v>2.98</v>
      </c>
      <c r="I22" s="54">
        <f t="shared" ref="I22:I40" si="1">IF(ROUNDDOWN((SQRT(H22)-1.0935)/0.00208,0)&gt;0,ROUNDDOWN((SQRT(H22)-1.0935)/0.00208,0),0)</f>
        <v>304</v>
      </c>
      <c r="J22" s="53">
        <v>20.5</v>
      </c>
      <c r="K22" s="54">
        <f t="shared" ref="K22:K40" si="2">IF(ROUNDDOWN((SQRT(J22)-2.0232)/0.00874,0)&gt;0,ROUNDDOWN((SQRT(J22)-2.0232)/0.00874,0),0)</f>
        <v>286</v>
      </c>
      <c r="L22">
        <f t="shared" ref="L22:L40" si="3">SUM(G22+I22+K22)</f>
        <v>857</v>
      </c>
      <c r="M22" s="56">
        <v>1</v>
      </c>
    </row>
    <row r="23" spans="1:13" ht="15.75" x14ac:dyDescent="0.25">
      <c r="A23" s="18" t="s">
        <v>35</v>
      </c>
      <c r="B23" s="19" t="s">
        <v>36</v>
      </c>
      <c r="C23" s="20">
        <v>2016</v>
      </c>
      <c r="D23" s="21" t="s">
        <v>18</v>
      </c>
      <c r="E23" s="22" t="s">
        <v>37</v>
      </c>
      <c r="F23" s="53">
        <v>9</v>
      </c>
      <c r="G23" s="54">
        <f t="shared" si="0"/>
        <v>267</v>
      </c>
      <c r="H23" s="55">
        <v>2.95</v>
      </c>
      <c r="I23" s="54">
        <f t="shared" si="1"/>
        <v>300</v>
      </c>
      <c r="J23" s="53">
        <v>11</v>
      </c>
      <c r="K23" s="54">
        <f t="shared" si="2"/>
        <v>147</v>
      </c>
      <c r="L23">
        <f t="shared" si="3"/>
        <v>714</v>
      </c>
      <c r="M23" s="56">
        <v>2</v>
      </c>
    </row>
    <row r="24" spans="1:13" ht="15.75" x14ac:dyDescent="0.25">
      <c r="A24" s="18" t="s">
        <v>38</v>
      </c>
      <c r="B24" s="19" t="s">
        <v>39</v>
      </c>
      <c r="C24" s="20">
        <v>2016</v>
      </c>
      <c r="D24" s="21" t="s">
        <v>18</v>
      </c>
      <c r="E24" s="22" t="s">
        <v>19</v>
      </c>
      <c r="F24" s="53">
        <v>9.3000000000000007</v>
      </c>
      <c r="G24" s="54">
        <f t="shared" si="0"/>
        <v>241</v>
      </c>
      <c r="H24" s="55">
        <v>2.8</v>
      </c>
      <c r="I24" s="54">
        <f t="shared" si="1"/>
        <v>278</v>
      </c>
      <c r="J24" s="53">
        <v>13.5</v>
      </c>
      <c r="K24" s="54">
        <f t="shared" si="2"/>
        <v>188</v>
      </c>
      <c r="L24">
        <f t="shared" si="3"/>
        <v>707</v>
      </c>
      <c r="M24" s="56">
        <v>3</v>
      </c>
    </row>
    <row r="25" spans="1:13" ht="15.75" x14ac:dyDescent="0.25">
      <c r="A25" s="18" t="s">
        <v>40</v>
      </c>
      <c r="B25" s="18" t="s">
        <v>41</v>
      </c>
      <c r="C25" s="20">
        <v>2016</v>
      </c>
      <c r="D25" s="21" t="s">
        <v>18</v>
      </c>
      <c r="E25" s="22" t="s">
        <v>19</v>
      </c>
      <c r="F25" s="53">
        <v>9.5</v>
      </c>
      <c r="G25" s="54">
        <f t="shared" si="0"/>
        <v>225</v>
      </c>
      <c r="H25" s="55">
        <v>2.8</v>
      </c>
      <c r="I25" s="54">
        <f t="shared" si="1"/>
        <v>278</v>
      </c>
      <c r="J25" s="53">
        <v>9</v>
      </c>
      <c r="K25" s="54">
        <f t="shared" si="2"/>
        <v>111</v>
      </c>
      <c r="L25">
        <f t="shared" si="3"/>
        <v>614</v>
      </c>
      <c r="M25" s="56">
        <v>4</v>
      </c>
    </row>
    <row r="26" spans="1:13" ht="15.75" x14ac:dyDescent="0.25">
      <c r="A26" s="18" t="s">
        <v>42</v>
      </c>
      <c r="B26" s="19" t="s">
        <v>34</v>
      </c>
      <c r="C26" s="20">
        <v>2016</v>
      </c>
      <c r="D26" s="21" t="s">
        <v>18</v>
      </c>
      <c r="E26" s="22" t="s">
        <v>26</v>
      </c>
      <c r="F26" s="53">
        <v>9.6999999999999993</v>
      </c>
      <c r="G26" s="54">
        <f t="shared" si="0"/>
        <v>209</v>
      </c>
      <c r="H26" s="55">
        <v>2.21</v>
      </c>
      <c r="I26" s="54">
        <f t="shared" si="1"/>
        <v>188</v>
      </c>
      <c r="J26" s="53">
        <v>11.5</v>
      </c>
      <c r="K26" s="54">
        <f t="shared" si="2"/>
        <v>156</v>
      </c>
      <c r="L26">
        <f t="shared" si="3"/>
        <v>553</v>
      </c>
      <c r="M26" s="56">
        <v>5</v>
      </c>
    </row>
    <row r="27" spans="1:13" ht="15.75" x14ac:dyDescent="0.25">
      <c r="A27" s="18" t="s">
        <v>43</v>
      </c>
      <c r="B27" s="19" t="s">
        <v>44</v>
      </c>
      <c r="C27" s="20">
        <v>2016</v>
      </c>
      <c r="D27" s="21" t="s">
        <v>18</v>
      </c>
      <c r="E27" s="22" t="s">
        <v>23</v>
      </c>
      <c r="F27" s="53">
        <v>9.4</v>
      </c>
      <c r="G27" s="54">
        <f t="shared" si="0"/>
        <v>233</v>
      </c>
      <c r="H27" s="55">
        <v>2.19</v>
      </c>
      <c r="I27" s="54">
        <f t="shared" si="1"/>
        <v>185</v>
      </c>
      <c r="J27" s="53">
        <v>10</v>
      </c>
      <c r="K27" s="54">
        <f t="shared" si="2"/>
        <v>130</v>
      </c>
      <c r="L27">
        <f t="shared" si="3"/>
        <v>548</v>
      </c>
      <c r="M27" s="56">
        <v>6</v>
      </c>
    </row>
    <row r="28" spans="1:13" ht="15.75" x14ac:dyDescent="0.25">
      <c r="A28" s="18" t="s">
        <v>45</v>
      </c>
      <c r="B28" s="19" t="s">
        <v>46</v>
      </c>
      <c r="C28" s="20">
        <v>2016</v>
      </c>
      <c r="D28" s="21" t="s">
        <v>18</v>
      </c>
      <c r="E28" s="22" t="s">
        <v>23</v>
      </c>
      <c r="F28" s="53">
        <v>9.6999999999999993</v>
      </c>
      <c r="G28" s="54">
        <f t="shared" si="0"/>
        <v>209</v>
      </c>
      <c r="H28" s="55">
        <v>2.2599999999999998</v>
      </c>
      <c r="I28" s="54">
        <f t="shared" si="1"/>
        <v>197</v>
      </c>
      <c r="J28" s="53">
        <v>10</v>
      </c>
      <c r="K28" s="54">
        <f t="shared" si="2"/>
        <v>130</v>
      </c>
      <c r="L28">
        <f t="shared" si="3"/>
        <v>536</v>
      </c>
      <c r="M28" s="56">
        <v>7</v>
      </c>
    </row>
    <row r="29" spans="1:13" ht="15.75" x14ac:dyDescent="0.25">
      <c r="A29" s="18" t="s">
        <v>47</v>
      </c>
      <c r="B29" s="19" t="s">
        <v>48</v>
      </c>
      <c r="C29" s="20">
        <v>2016</v>
      </c>
      <c r="D29" s="21" t="s">
        <v>49</v>
      </c>
      <c r="E29" s="22" t="s">
        <v>50</v>
      </c>
      <c r="F29" s="53">
        <v>9.6</v>
      </c>
      <c r="G29" s="54">
        <f t="shared" si="0"/>
        <v>217</v>
      </c>
      <c r="H29" s="55">
        <v>2.2000000000000002</v>
      </c>
      <c r="I29" s="54">
        <f t="shared" si="1"/>
        <v>187</v>
      </c>
      <c r="J29" s="53">
        <v>10</v>
      </c>
      <c r="K29" s="54">
        <f t="shared" si="2"/>
        <v>130</v>
      </c>
      <c r="L29">
        <f t="shared" si="3"/>
        <v>534</v>
      </c>
      <c r="M29" s="56">
        <v>8</v>
      </c>
    </row>
    <row r="30" spans="1:13" ht="15.75" x14ac:dyDescent="0.25">
      <c r="A30" s="18" t="s">
        <v>51</v>
      </c>
      <c r="B30" s="19" t="s">
        <v>52</v>
      </c>
      <c r="C30" s="20">
        <v>2016</v>
      </c>
      <c r="D30" s="21" t="s">
        <v>18</v>
      </c>
      <c r="E30" s="22" t="s">
        <v>23</v>
      </c>
      <c r="F30" s="53">
        <v>9.8000000000000007</v>
      </c>
      <c r="G30" s="54">
        <f t="shared" si="0"/>
        <v>201</v>
      </c>
      <c r="H30" s="55">
        <v>2.25</v>
      </c>
      <c r="I30" s="54">
        <f t="shared" si="1"/>
        <v>195</v>
      </c>
      <c r="J30" s="53">
        <v>10</v>
      </c>
      <c r="K30" s="54">
        <f t="shared" si="2"/>
        <v>130</v>
      </c>
      <c r="L30">
        <f t="shared" si="3"/>
        <v>526</v>
      </c>
      <c r="M30" s="56">
        <v>9</v>
      </c>
    </row>
    <row r="31" spans="1:13" ht="15.75" x14ac:dyDescent="0.25">
      <c r="A31" s="18" t="s">
        <v>53</v>
      </c>
      <c r="B31" s="19" t="s">
        <v>54</v>
      </c>
      <c r="C31" s="20">
        <v>2016</v>
      </c>
      <c r="D31" s="21" t="s">
        <v>18</v>
      </c>
      <c r="E31" s="22" t="s">
        <v>19</v>
      </c>
      <c r="F31" s="53">
        <v>10.3</v>
      </c>
      <c r="G31" s="54">
        <f t="shared" si="0"/>
        <v>166</v>
      </c>
      <c r="H31" s="55">
        <v>2.15</v>
      </c>
      <c r="I31" s="54">
        <f t="shared" si="1"/>
        <v>179</v>
      </c>
      <c r="J31" s="53">
        <v>10.5</v>
      </c>
      <c r="K31" s="54">
        <f t="shared" si="2"/>
        <v>139</v>
      </c>
      <c r="L31">
        <f t="shared" si="3"/>
        <v>484</v>
      </c>
      <c r="M31" s="56">
        <v>10</v>
      </c>
    </row>
    <row r="32" spans="1:13" ht="15.75" x14ac:dyDescent="0.25">
      <c r="A32" s="18" t="s">
        <v>55</v>
      </c>
      <c r="B32" s="19" t="s">
        <v>56</v>
      </c>
      <c r="C32" s="20">
        <v>2016</v>
      </c>
      <c r="D32" s="21" t="s">
        <v>18</v>
      </c>
      <c r="E32" s="22" t="s">
        <v>19</v>
      </c>
      <c r="F32" s="53">
        <v>11.2</v>
      </c>
      <c r="G32" s="54">
        <f t="shared" si="0"/>
        <v>109</v>
      </c>
      <c r="H32" s="55">
        <v>2.04</v>
      </c>
      <c r="I32" s="54">
        <f t="shared" si="1"/>
        <v>160</v>
      </c>
      <c r="J32" s="53">
        <v>13</v>
      </c>
      <c r="K32" s="54">
        <f t="shared" si="2"/>
        <v>181</v>
      </c>
      <c r="L32">
        <f t="shared" si="3"/>
        <v>450</v>
      </c>
      <c r="M32" s="56">
        <v>11</v>
      </c>
    </row>
    <row r="33" spans="1:13" ht="15.75" x14ac:dyDescent="0.25">
      <c r="A33" s="18" t="s">
        <v>57</v>
      </c>
      <c r="B33" s="19" t="s">
        <v>34</v>
      </c>
      <c r="C33" s="20">
        <v>2016</v>
      </c>
      <c r="D33" s="21" t="s">
        <v>18</v>
      </c>
      <c r="E33" s="22" t="s">
        <v>19</v>
      </c>
      <c r="F33" s="53">
        <v>10.4</v>
      </c>
      <c r="G33" s="54">
        <f t="shared" si="0"/>
        <v>159</v>
      </c>
      <c r="H33" s="55">
        <v>1.97</v>
      </c>
      <c r="I33" s="54">
        <f t="shared" si="1"/>
        <v>149</v>
      </c>
      <c r="J33" s="53">
        <v>8</v>
      </c>
      <c r="K33" s="54">
        <f t="shared" si="2"/>
        <v>92</v>
      </c>
      <c r="L33">
        <f t="shared" si="3"/>
        <v>400</v>
      </c>
      <c r="M33" s="56">
        <v>12</v>
      </c>
    </row>
    <row r="34" spans="1:13" ht="15.75" x14ac:dyDescent="0.25">
      <c r="A34" s="18" t="s">
        <v>58</v>
      </c>
      <c r="B34" s="19" t="s">
        <v>59</v>
      </c>
      <c r="C34" s="20">
        <v>2016</v>
      </c>
      <c r="D34" s="21" t="s">
        <v>18</v>
      </c>
      <c r="E34" s="22" t="s">
        <v>23</v>
      </c>
      <c r="F34" s="53">
        <v>11</v>
      </c>
      <c r="G34" s="54">
        <f t="shared" si="0"/>
        <v>121</v>
      </c>
      <c r="H34" s="55">
        <v>2.15</v>
      </c>
      <c r="I34" s="54">
        <f t="shared" si="1"/>
        <v>179</v>
      </c>
      <c r="J34" s="53">
        <v>7.5</v>
      </c>
      <c r="K34" s="54">
        <f t="shared" si="2"/>
        <v>81</v>
      </c>
      <c r="L34">
        <f t="shared" si="3"/>
        <v>381</v>
      </c>
      <c r="M34" s="56">
        <v>13</v>
      </c>
    </row>
    <row r="35" spans="1:13" ht="15.75" x14ac:dyDescent="0.25">
      <c r="A35" s="18" t="s">
        <v>60</v>
      </c>
      <c r="B35" s="19" t="s">
        <v>46</v>
      </c>
      <c r="C35" s="20">
        <v>2016</v>
      </c>
      <c r="D35" s="21" t="s">
        <v>18</v>
      </c>
      <c r="E35" s="22" t="s">
        <v>26</v>
      </c>
      <c r="F35" s="53">
        <v>10.4</v>
      </c>
      <c r="G35" s="54">
        <f t="shared" si="0"/>
        <v>159</v>
      </c>
      <c r="H35" s="55">
        <v>1.83</v>
      </c>
      <c r="I35" s="54">
        <f t="shared" si="1"/>
        <v>124</v>
      </c>
      <c r="J35" s="53">
        <v>7</v>
      </c>
      <c r="K35" s="54">
        <f t="shared" si="2"/>
        <v>71</v>
      </c>
      <c r="L35">
        <f t="shared" si="3"/>
        <v>354</v>
      </c>
      <c r="M35" s="56">
        <v>14</v>
      </c>
    </row>
    <row r="36" spans="1:13" ht="15.75" x14ac:dyDescent="0.25">
      <c r="A36" s="18" t="s">
        <v>61</v>
      </c>
      <c r="B36" s="19" t="s">
        <v>62</v>
      </c>
      <c r="C36" s="20">
        <v>2016</v>
      </c>
      <c r="D36" s="21" t="s">
        <v>18</v>
      </c>
      <c r="E36" s="22" t="s">
        <v>19</v>
      </c>
      <c r="F36" s="53">
        <v>11.3</v>
      </c>
      <c r="G36" s="54">
        <f t="shared" si="0"/>
        <v>103</v>
      </c>
      <c r="H36" s="55">
        <v>1.99</v>
      </c>
      <c r="I36" s="54">
        <f t="shared" si="1"/>
        <v>152</v>
      </c>
      <c r="J36" s="53">
        <v>6</v>
      </c>
      <c r="K36" s="54">
        <f t="shared" si="2"/>
        <v>48</v>
      </c>
      <c r="L36">
        <f t="shared" si="3"/>
        <v>303</v>
      </c>
      <c r="M36" s="56">
        <v>15</v>
      </c>
    </row>
    <row r="37" spans="1:13" ht="15.75" x14ac:dyDescent="0.25">
      <c r="A37" s="18" t="s">
        <v>63</v>
      </c>
      <c r="B37" s="19" t="s">
        <v>64</v>
      </c>
      <c r="C37" s="20">
        <v>2016</v>
      </c>
      <c r="D37" s="21" t="s">
        <v>18</v>
      </c>
      <c r="E37" s="22" t="s">
        <v>19</v>
      </c>
      <c r="F37" s="53">
        <v>12.1</v>
      </c>
      <c r="G37" s="54">
        <f t="shared" si="0"/>
        <v>61</v>
      </c>
      <c r="H37" s="55">
        <v>1.99</v>
      </c>
      <c r="I37" s="54">
        <f t="shared" si="1"/>
        <v>152</v>
      </c>
      <c r="J37" s="53">
        <v>7.5</v>
      </c>
      <c r="K37" s="54">
        <f t="shared" si="2"/>
        <v>81</v>
      </c>
      <c r="L37">
        <f t="shared" si="3"/>
        <v>294</v>
      </c>
      <c r="M37" s="56">
        <v>16</v>
      </c>
    </row>
    <row r="38" spans="1:13" ht="15.75" x14ac:dyDescent="0.25">
      <c r="A38" s="18" t="s">
        <v>58</v>
      </c>
      <c r="B38" s="19" t="s">
        <v>65</v>
      </c>
      <c r="C38" s="20">
        <v>2016</v>
      </c>
      <c r="D38" s="21" t="s">
        <v>18</v>
      </c>
      <c r="E38" s="22" t="s">
        <v>23</v>
      </c>
      <c r="F38" s="53">
        <v>12.1</v>
      </c>
      <c r="G38" s="54">
        <f t="shared" si="0"/>
        <v>61</v>
      </c>
      <c r="H38" s="55">
        <v>1.89</v>
      </c>
      <c r="I38" s="54">
        <f t="shared" si="1"/>
        <v>135</v>
      </c>
      <c r="J38" s="53">
        <v>8</v>
      </c>
      <c r="K38" s="54">
        <f t="shared" si="2"/>
        <v>92</v>
      </c>
      <c r="L38">
        <f t="shared" si="3"/>
        <v>288</v>
      </c>
      <c r="M38" s="56">
        <v>17</v>
      </c>
    </row>
    <row r="39" spans="1:13" ht="15.75" x14ac:dyDescent="0.25">
      <c r="A39" s="18" t="s">
        <v>66</v>
      </c>
      <c r="B39" s="19" t="s">
        <v>67</v>
      </c>
      <c r="C39" s="20">
        <v>2016</v>
      </c>
      <c r="D39" s="21" t="s">
        <v>18</v>
      </c>
      <c r="E39" s="22" t="s">
        <v>23</v>
      </c>
      <c r="F39" s="53">
        <v>11.2</v>
      </c>
      <c r="G39" s="54">
        <f t="shared" si="0"/>
        <v>109</v>
      </c>
      <c r="H39" s="55">
        <v>1.78</v>
      </c>
      <c r="I39" s="54">
        <f t="shared" si="1"/>
        <v>115</v>
      </c>
      <c r="J39" s="53">
        <v>6</v>
      </c>
      <c r="K39" s="54">
        <f t="shared" si="2"/>
        <v>48</v>
      </c>
      <c r="L39">
        <f t="shared" si="3"/>
        <v>272</v>
      </c>
      <c r="M39" s="56">
        <v>18</v>
      </c>
    </row>
    <row r="40" spans="1:13" ht="16.5" thickBot="1" x14ac:dyDescent="0.3">
      <c r="A40" s="58" t="s">
        <v>68</v>
      </c>
      <c r="B40" s="59" t="s">
        <v>69</v>
      </c>
      <c r="C40" s="60">
        <v>2016</v>
      </c>
      <c r="D40" s="61" t="s">
        <v>18</v>
      </c>
      <c r="E40" s="62" t="s">
        <v>23</v>
      </c>
      <c r="F40" s="33">
        <v>11.5</v>
      </c>
      <c r="G40" s="34">
        <f t="shared" si="0"/>
        <v>92</v>
      </c>
      <c r="H40" s="35">
        <v>1.46</v>
      </c>
      <c r="I40" s="34">
        <f t="shared" si="1"/>
        <v>55</v>
      </c>
      <c r="J40" s="33">
        <v>9</v>
      </c>
      <c r="K40" s="34">
        <f t="shared" si="2"/>
        <v>111</v>
      </c>
      <c r="L40" s="36">
        <f t="shared" si="3"/>
        <v>258</v>
      </c>
      <c r="M40" s="57">
        <v>19</v>
      </c>
    </row>
    <row r="43" spans="1:13" ht="16.5" thickBot="1" x14ac:dyDescent="0.3">
      <c r="A43" s="4" t="s">
        <v>70</v>
      </c>
    </row>
    <row r="44" spans="1:13" ht="21.75" customHeight="1" thickBot="1" x14ac:dyDescent="0.4">
      <c r="A44" s="5" t="s">
        <v>2</v>
      </c>
      <c r="B44" s="6" t="s">
        <v>3</v>
      </c>
      <c r="C44" s="7" t="s">
        <v>4</v>
      </c>
      <c r="D44" s="7" t="s">
        <v>5</v>
      </c>
      <c r="E44" s="8" t="s">
        <v>6</v>
      </c>
      <c r="F44" s="41" t="s">
        <v>7</v>
      </c>
      <c r="G44" s="42"/>
      <c r="H44" s="41" t="s">
        <v>8</v>
      </c>
      <c r="I44" s="42"/>
      <c r="J44" s="41" t="s">
        <v>9</v>
      </c>
      <c r="K44" s="42"/>
      <c r="L44" s="43" t="s">
        <v>10</v>
      </c>
      <c r="M44" s="44"/>
    </row>
    <row r="45" spans="1:13" ht="16.5" thickBot="1" x14ac:dyDescent="0.3">
      <c r="A45" s="63"/>
      <c r="B45" s="64"/>
      <c r="C45" s="65"/>
      <c r="D45" s="65"/>
      <c r="E45" s="66"/>
      <c r="F45" s="49" t="s">
        <v>11</v>
      </c>
      <c r="G45" s="50" t="s">
        <v>12</v>
      </c>
      <c r="H45" s="51" t="s">
        <v>13</v>
      </c>
      <c r="I45" s="50" t="s">
        <v>12</v>
      </c>
      <c r="J45" s="49" t="s">
        <v>13</v>
      </c>
      <c r="K45" s="50" t="s">
        <v>12</v>
      </c>
      <c r="L45" s="52" t="s">
        <v>14</v>
      </c>
      <c r="M45" s="50" t="s">
        <v>15</v>
      </c>
    </row>
    <row r="46" spans="1:13" ht="15.75" x14ac:dyDescent="0.25">
      <c r="A46" s="18" t="s">
        <v>71</v>
      </c>
      <c r="B46" s="19" t="s">
        <v>72</v>
      </c>
      <c r="C46" s="20">
        <v>2015</v>
      </c>
      <c r="D46" s="21" t="s">
        <v>18</v>
      </c>
      <c r="E46" s="22" t="s">
        <v>19</v>
      </c>
      <c r="F46" s="53">
        <v>9.1999999999999993</v>
      </c>
      <c r="G46" s="54">
        <f t="shared" ref="G46:G64" si="4">IF(ROUNDDOWN((50/(F46+0.24)-3.648)/0.0066,0)&gt;0,IF(ROUNDDOWN((50/(F46+0.24)-3.648)/0.0066,0)&lt;10000,ROUNDDOWN((50/(F46+0.24)-3.648)/0.0066,0),0),0)</f>
        <v>249</v>
      </c>
      <c r="H46" s="55">
        <v>3.14</v>
      </c>
      <c r="I46" s="54">
        <f t="shared" ref="I46:I64" si="5">IF(ROUNDDOWN((SQRT(H46)-1.0935)/0.00208,0)&gt;0,ROUNDDOWN((SQRT(H46)-1.0935)/0.00208,0),0)</f>
        <v>326</v>
      </c>
      <c r="J46" s="53">
        <v>15.5</v>
      </c>
      <c r="K46" s="54">
        <f t="shared" ref="K46:K64" si="6">IF(ROUNDDOWN((SQRT(J46)-2.0232)/0.00874,0)&gt;0,ROUNDDOWN((SQRT(J46)-2.0232)/0.00874,0),0)</f>
        <v>218</v>
      </c>
      <c r="L46">
        <f t="shared" ref="L46:L64" si="7">SUM(G46+I46+K46)</f>
        <v>793</v>
      </c>
      <c r="M46" s="56">
        <v>1</v>
      </c>
    </row>
    <row r="47" spans="1:13" ht="15.75" x14ac:dyDescent="0.25">
      <c r="A47" s="18" t="s">
        <v>73</v>
      </c>
      <c r="B47" s="19" t="s">
        <v>74</v>
      </c>
      <c r="C47" s="20">
        <v>2015</v>
      </c>
      <c r="D47" s="21" t="s">
        <v>18</v>
      </c>
      <c r="E47" s="22" t="s">
        <v>26</v>
      </c>
      <c r="F47" s="53">
        <v>9.5</v>
      </c>
      <c r="G47" s="54">
        <f t="shared" si="4"/>
        <v>225</v>
      </c>
      <c r="H47" s="55">
        <v>2.63</v>
      </c>
      <c r="I47" s="54">
        <f t="shared" si="5"/>
        <v>253</v>
      </c>
      <c r="J47" s="53">
        <v>19.5</v>
      </c>
      <c r="K47" s="54">
        <f t="shared" si="6"/>
        <v>273</v>
      </c>
      <c r="L47">
        <f t="shared" si="7"/>
        <v>751</v>
      </c>
      <c r="M47" s="56">
        <v>2</v>
      </c>
    </row>
    <row r="48" spans="1:13" ht="15.75" x14ac:dyDescent="0.25">
      <c r="A48" s="18" t="s">
        <v>75</v>
      </c>
      <c r="B48" s="19" t="s">
        <v>76</v>
      </c>
      <c r="C48" s="20">
        <v>2015</v>
      </c>
      <c r="D48" s="21" t="s">
        <v>18</v>
      </c>
      <c r="E48" s="22" t="s">
        <v>19</v>
      </c>
      <c r="F48" s="53">
        <v>9.6</v>
      </c>
      <c r="G48" s="54">
        <f t="shared" si="4"/>
        <v>217</v>
      </c>
      <c r="H48" s="55">
        <v>2.67</v>
      </c>
      <c r="I48" s="54">
        <f t="shared" si="5"/>
        <v>259</v>
      </c>
      <c r="J48" s="53">
        <v>14</v>
      </c>
      <c r="K48" s="54">
        <f t="shared" si="6"/>
        <v>196</v>
      </c>
      <c r="L48">
        <f t="shared" si="7"/>
        <v>672</v>
      </c>
      <c r="M48" s="56">
        <v>3</v>
      </c>
    </row>
    <row r="49" spans="1:13" ht="15.75" x14ac:dyDescent="0.25">
      <c r="A49" s="18" t="s">
        <v>77</v>
      </c>
      <c r="B49" s="19" t="s">
        <v>78</v>
      </c>
      <c r="C49" s="20">
        <v>2015</v>
      </c>
      <c r="D49" s="21" t="s">
        <v>18</v>
      </c>
      <c r="E49" s="22" t="s">
        <v>26</v>
      </c>
      <c r="F49" s="53">
        <v>9.5</v>
      </c>
      <c r="G49" s="54">
        <f t="shared" si="4"/>
        <v>225</v>
      </c>
      <c r="H49" s="55">
        <v>2.78</v>
      </c>
      <c r="I49" s="54">
        <f t="shared" si="5"/>
        <v>275</v>
      </c>
      <c r="J49" s="53">
        <v>11.5</v>
      </c>
      <c r="K49" s="54">
        <f t="shared" si="6"/>
        <v>156</v>
      </c>
      <c r="L49">
        <f t="shared" si="7"/>
        <v>656</v>
      </c>
      <c r="M49" s="56">
        <v>4</v>
      </c>
    </row>
    <row r="50" spans="1:13" ht="15.75" x14ac:dyDescent="0.25">
      <c r="A50" s="18" t="s">
        <v>79</v>
      </c>
      <c r="B50" s="19" t="s">
        <v>78</v>
      </c>
      <c r="C50" s="20">
        <v>2015</v>
      </c>
      <c r="D50" s="21" t="s">
        <v>18</v>
      </c>
      <c r="E50" s="22" t="s">
        <v>23</v>
      </c>
      <c r="F50" s="53">
        <v>9.9</v>
      </c>
      <c r="G50" s="54">
        <f t="shared" si="4"/>
        <v>194</v>
      </c>
      <c r="H50" s="55">
        <v>2.69</v>
      </c>
      <c r="I50" s="54">
        <f t="shared" si="5"/>
        <v>262</v>
      </c>
      <c r="J50" s="53">
        <v>13.5</v>
      </c>
      <c r="K50" s="54">
        <f t="shared" si="6"/>
        <v>188</v>
      </c>
      <c r="L50">
        <f t="shared" si="7"/>
        <v>644</v>
      </c>
      <c r="M50" s="56">
        <v>5</v>
      </c>
    </row>
    <row r="51" spans="1:13" ht="15.75" x14ac:dyDescent="0.25">
      <c r="A51" s="18" t="s">
        <v>80</v>
      </c>
      <c r="B51" s="19" t="s">
        <v>81</v>
      </c>
      <c r="C51" s="20">
        <v>2015</v>
      </c>
      <c r="D51" s="21" t="s">
        <v>18</v>
      </c>
      <c r="E51" s="22" t="s">
        <v>37</v>
      </c>
      <c r="F51" s="53">
        <v>9.6</v>
      </c>
      <c r="G51" s="54">
        <f t="shared" si="4"/>
        <v>217</v>
      </c>
      <c r="H51" s="55">
        <v>2.57</v>
      </c>
      <c r="I51" s="54">
        <f t="shared" si="5"/>
        <v>245</v>
      </c>
      <c r="J51" s="53">
        <v>12.5</v>
      </c>
      <c r="K51" s="54">
        <f t="shared" si="6"/>
        <v>173</v>
      </c>
      <c r="L51">
        <f t="shared" si="7"/>
        <v>635</v>
      </c>
      <c r="M51" s="56">
        <v>6</v>
      </c>
    </row>
    <row r="52" spans="1:13" ht="15.75" x14ac:dyDescent="0.25">
      <c r="A52" s="18" t="s">
        <v>82</v>
      </c>
      <c r="B52" s="19" t="s">
        <v>83</v>
      </c>
      <c r="C52" s="20">
        <v>2015</v>
      </c>
      <c r="D52" s="21" t="s">
        <v>18</v>
      </c>
      <c r="E52" s="22" t="s">
        <v>19</v>
      </c>
      <c r="F52" s="53">
        <v>9.6999999999999993</v>
      </c>
      <c r="G52" s="54">
        <f t="shared" si="4"/>
        <v>209</v>
      </c>
      <c r="H52" s="55">
        <v>2.84</v>
      </c>
      <c r="I52" s="54">
        <f t="shared" si="5"/>
        <v>284</v>
      </c>
      <c r="J52" s="53">
        <v>10.5</v>
      </c>
      <c r="K52" s="54">
        <f t="shared" si="6"/>
        <v>139</v>
      </c>
      <c r="L52">
        <f t="shared" si="7"/>
        <v>632</v>
      </c>
      <c r="M52" s="56">
        <v>7</v>
      </c>
    </row>
    <row r="53" spans="1:13" ht="15.75" x14ac:dyDescent="0.25">
      <c r="A53" s="18" t="s">
        <v>84</v>
      </c>
      <c r="B53" s="19" t="s">
        <v>85</v>
      </c>
      <c r="C53" s="20">
        <v>2015</v>
      </c>
      <c r="D53" s="21" t="s">
        <v>18</v>
      </c>
      <c r="E53" s="22" t="s">
        <v>26</v>
      </c>
      <c r="F53" s="53">
        <v>9.6</v>
      </c>
      <c r="G53" s="54">
        <f t="shared" si="4"/>
        <v>217</v>
      </c>
      <c r="H53" s="55">
        <v>2.2599999999999998</v>
      </c>
      <c r="I53" s="54">
        <f t="shared" si="5"/>
        <v>197</v>
      </c>
      <c r="J53" s="53">
        <v>12.5</v>
      </c>
      <c r="K53" s="54">
        <f t="shared" si="6"/>
        <v>173</v>
      </c>
      <c r="L53">
        <f t="shared" si="7"/>
        <v>587</v>
      </c>
      <c r="M53" s="56">
        <v>8</v>
      </c>
    </row>
    <row r="54" spans="1:13" ht="15.75" x14ac:dyDescent="0.25">
      <c r="A54" s="18" t="s">
        <v>86</v>
      </c>
      <c r="B54" s="19" t="s">
        <v>87</v>
      </c>
      <c r="C54" s="20">
        <v>2015</v>
      </c>
      <c r="D54" s="21" t="s">
        <v>18</v>
      </c>
      <c r="E54" s="22" t="s">
        <v>23</v>
      </c>
      <c r="F54" s="53">
        <v>9.9</v>
      </c>
      <c r="G54" s="54">
        <f t="shared" si="4"/>
        <v>194</v>
      </c>
      <c r="H54" s="55">
        <v>2.35</v>
      </c>
      <c r="I54" s="54">
        <f t="shared" si="5"/>
        <v>211</v>
      </c>
      <c r="J54" s="53">
        <v>12.5</v>
      </c>
      <c r="K54" s="54">
        <f t="shared" si="6"/>
        <v>173</v>
      </c>
      <c r="L54">
        <f t="shared" si="7"/>
        <v>578</v>
      </c>
      <c r="M54" s="56">
        <v>9</v>
      </c>
    </row>
    <row r="55" spans="1:13" ht="15.75" x14ac:dyDescent="0.25">
      <c r="A55" s="18" t="s">
        <v>88</v>
      </c>
      <c r="B55" s="19" t="s">
        <v>89</v>
      </c>
      <c r="C55" s="20">
        <v>2015</v>
      </c>
      <c r="D55" s="21" t="s">
        <v>18</v>
      </c>
      <c r="E55" s="22" t="s">
        <v>19</v>
      </c>
      <c r="F55" s="53">
        <v>9.8000000000000007</v>
      </c>
      <c r="G55" s="54">
        <f t="shared" si="4"/>
        <v>201</v>
      </c>
      <c r="H55" s="55">
        <v>2.5299999999999998</v>
      </c>
      <c r="I55" s="54">
        <f t="shared" si="5"/>
        <v>238</v>
      </c>
      <c r="J55" s="53">
        <v>10.5</v>
      </c>
      <c r="K55" s="54">
        <f t="shared" si="6"/>
        <v>139</v>
      </c>
      <c r="L55">
        <f t="shared" si="7"/>
        <v>578</v>
      </c>
      <c r="M55" s="56">
        <v>10</v>
      </c>
    </row>
    <row r="56" spans="1:13" ht="15.75" x14ac:dyDescent="0.25">
      <c r="A56" s="18" t="s">
        <v>90</v>
      </c>
      <c r="B56" s="19" t="s">
        <v>91</v>
      </c>
      <c r="C56" s="20">
        <v>2015</v>
      </c>
      <c r="D56" s="21" t="s">
        <v>18</v>
      </c>
      <c r="E56" s="22" t="s">
        <v>23</v>
      </c>
      <c r="F56" s="53">
        <v>9.6</v>
      </c>
      <c r="G56" s="54">
        <f t="shared" si="4"/>
        <v>217</v>
      </c>
      <c r="H56" s="55">
        <v>2.57</v>
      </c>
      <c r="I56" s="54">
        <f t="shared" si="5"/>
        <v>245</v>
      </c>
      <c r="J56" s="53">
        <v>9</v>
      </c>
      <c r="K56" s="54">
        <f t="shared" si="6"/>
        <v>111</v>
      </c>
      <c r="L56">
        <f t="shared" si="7"/>
        <v>573</v>
      </c>
      <c r="M56" s="56">
        <v>11</v>
      </c>
    </row>
    <row r="57" spans="1:13" ht="15.75" x14ac:dyDescent="0.25">
      <c r="A57" s="18" t="s">
        <v>92</v>
      </c>
      <c r="B57" s="19" t="s">
        <v>93</v>
      </c>
      <c r="C57" s="20">
        <v>2015</v>
      </c>
      <c r="D57" s="21" t="s">
        <v>18</v>
      </c>
      <c r="E57" s="22" t="s">
        <v>19</v>
      </c>
      <c r="F57" s="53">
        <v>9.8000000000000007</v>
      </c>
      <c r="G57" s="54">
        <f t="shared" si="4"/>
        <v>201</v>
      </c>
      <c r="H57" s="55">
        <v>2.5499999999999998</v>
      </c>
      <c r="I57" s="54">
        <f t="shared" si="5"/>
        <v>242</v>
      </c>
      <c r="J57" s="53">
        <v>9.5</v>
      </c>
      <c r="K57" s="54">
        <f t="shared" si="6"/>
        <v>121</v>
      </c>
      <c r="L57">
        <f t="shared" si="7"/>
        <v>564</v>
      </c>
      <c r="M57" s="56">
        <v>12</v>
      </c>
    </row>
    <row r="58" spans="1:13" ht="15.75" x14ac:dyDescent="0.25">
      <c r="A58" s="18" t="s">
        <v>94</v>
      </c>
      <c r="B58" s="19" t="s">
        <v>95</v>
      </c>
      <c r="C58" s="20">
        <v>2015</v>
      </c>
      <c r="D58" s="21" t="s">
        <v>18</v>
      </c>
      <c r="E58" s="22" t="s">
        <v>19</v>
      </c>
      <c r="F58" s="53">
        <v>10.199999999999999</v>
      </c>
      <c r="G58" s="54">
        <f t="shared" si="4"/>
        <v>172</v>
      </c>
      <c r="H58" s="55">
        <v>2.75</v>
      </c>
      <c r="I58" s="54">
        <f t="shared" si="5"/>
        <v>271</v>
      </c>
      <c r="J58" s="53">
        <v>9</v>
      </c>
      <c r="K58" s="54">
        <f t="shared" si="6"/>
        <v>111</v>
      </c>
      <c r="L58">
        <f t="shared" si="7"/>
        <v>554</v>
      </c>
      <c r="M58" s="56">
        <v>13</v>
      </c>
    </row>
    <row r="59" spans="1:13" ht="15.75" x14ac:dyDescent="0.25">
      <c r="A59" s="18" t="s">
        <v>96</v>
      </c>
      <c r="B59" s="19" t="s">
        <v>97</v>
      </c>
      <c r="C59" s="20">
        <v>2015</v>
      </c>
      <c r="D59" s="21" t="s">
        <v>18</v>
      </c>
      <c r="E59" s="22" t="s">
        <v>26</v>
      </c>
      <c r="F59" s="53">
        <v>9.8000000000000007</v>
      </c>
      <c r="G59" s="54">
        <f t="shared" si="4"/>
        <v>201</v>
      </c>
      <c r="H59" s="55">
        <v>2.12</v>
      </c>
      <c r="I59" s="54">
        <f t="shared" si="5"/>
        <v>174</v>
      </c>
      <c r="J59" s="53">
        <v>12</v>
      </c>
      <c r="K59" s="54">
        <f t="shared" si="6"/>
        <v>164</v>
      </c>
      <c r="L59">
        <f t="shared" si="7"/>
        <v>539</v>
      </c>
      <c r="M59" s="56">
        <v>14</v>
      </c>
    </row>
    <row r="60" spans="1:13" ht="15.75" x14ac:dyDescent="0.25">
      <c r="A60" s="18" t="s">
        <v>98</v>
      </c>
      <c r="B60" s="19" t="s">
        <v>99</v>
      </c>
      <c r="C60" s="20">
        <v>2015</v>
      </c>
      <c r="D60" s="21" t="s">
        <v>18</v>
      </c>
      <c r="E60" s="22" t="s">
        <v>19</v>
      </c>
      <c r="F60" s="53">
        <v>10.5</v>
      </c>
      <c r="G60" s="54">
        <f t="shared" si="4"/>
        <v>152</v>
      </c>
      <c r="H60" s="55">
        <v>2.17</v>
      </c>
      <c r="I60" s="54">
        <f t="shared" si="5"/>
        <v>182</v>
      </c>
      <c r="J60" s="53">
        <v>12</v>
      </c>
      <c r="K60" s="54">
        <f t="shared" si="6"/>
        <v>164</v>
      </c>
      <c r="L60">
        <f t="shared" si="7"/>
        <v>498</v>
      </c>
      <c r="M60" s="56">
        <v>15</v>
      </c>
    </row>
    <row r="61" spans="1:13" ht="15.75" x14ac:dyDescent="0.25">
      <c r="A61" s="18" t="s">
        <v>100</v>
      </c>
      <c r="B61" s="19" t="s">
        <v>101</v>
      </c>
      <c r="C61" s="20">
        <v>2015</v>
      </c>
      <c r="D61" s="21" t="s">
        <v>18</v>
      </c>
      <c r="E61" s="22" t="s">
        <v>19</v>
      </c>
      <c r="F61" s="53">
        <v>10.199999999999999</v>
      </c>
      <c r="G61" s="54">
        <f t="shared" si="4"/>
        <v>172</v>
      </c>
      <c r="H61" s="55">
        <v>2.0699999999999998</v>
      </c>
      <c r="I61" s="54">
        <f t="shared" si="5"/>
        <v>165</v>
      </c>
      <c r="J61" s="53">
        <v>10</v>
      </c>
      <c r="K61" s="54">
        <f t="shared" si="6"/>
        <v>130</v>
      </c>
      <c r="L61">
        <f t="shared" si="7"/>
        <v>467</v>
      </c>
      <c r="M61" s="56">
        <v>16</v>
      </c>
    </row>
    <row r="62" spans="1:13" ht="15.75" x14ac:dyDescent="0.25">
      <c r="A62" s="18" t="s">
        <v>102</v>
      </c>
      <c r="B62" s="19" t="s">
        <v>103</v>
      </c>
      <c r="C62" s="20">
        <v>2015</v>
      </c>
      <c r="D62" s="21" t="s">
        <v>18</v>
      </c>
      <c r="E62" s="22" t="s">
        <v>23</v>
      </c>
      <c r="F62" s="53">
        <v>9.9</v>
      </c>
      <c r="G62" s="54">
        <f t="shared" si="4"/>
        <v>194</v>
      </c>
      <c r="H62" s="55">
        <v>2.2799999999999998</v>
      </c>
      <c r="I62" s="54">
        <f t="shared" si="5"/>
        <v>200</v>
      </c>
      <c r="J62" s="53">
        <v>6</v>
      </c>
      <c r="K62" s="54">
        <f t="shared" si="6"/>
        <v>48</v>
      </c>
      <c r="L62">
        <f t="shared" si="7"/>
        <v>442</v>
      </c>
      <c r="M62" s="56">
        <v>17</v>
      </c>
    </row>
    <row r="63" spans="1:13" ht="15.75" x14ac:dyDescent="0.25">
      <c r="A63" s="18" t="s">
        <v>104</v>
      </c>
      <c r="B63" s="19" t="s">
        <v>105</v>
      </c>
      <c r="C63" s="20">
        <v>2015</v>
      </c>
      <c r="D63" s="21" t="s">
        <v>18</v>
      </c>
      <c r="E63" s="22" t="s">
        <v>19</v>
      </c>
      <c r="F63" s="53">
        <v>10.8</v>
      </c>
      <c r="G63" s="54">
        <f t="shared" si="4"/>
        <v>133</v>
      </c>
      <c r="H63" s="55">
        <v>2.0299999999999998</v>
      </c>
      <c r="I63" s="54">
        <f t="shared" si="5"/>
        <v>159</v>
      </c>
      <c r="J63" s="53">
        <v>8.5</v>
      </c>
      <c r="K63" s="54">
        <f t="shared" si="6"/>
        <v>102</v>
      </c>
      <c r="L63">
        <f t="shared" si="7"/>
        <v>394</v>
      </c>
      <c r="M63" s="56">
        <v>18</v>
      </c>
    </row>
    <row r="64" spans="1:13" ht="16.5" thickBot="1" x14ac:dyDescent="0.3">
      <c r="A64" s="67" t="s">
        <v>88</v>
      </c>
      <c r="B64" s="68" t="s">
        <v>106</v>
      </c>
      <c r="C64" s="69">
        <v>2015</v>
      </c>
      <c r="D64" s="70" t="s">
        <v>18</v>
      </c>
      <c r="E64" s="32" t="s">
        <v>19</v>
      </c>
      <c r="F64" s="33">
        <v>13.3</v>
      </c>
      <c r="G64" s="34">
        <f t="shared" si="4"/>
        <v>6</v>
      </c>
      <c r="H64" s="35">
        <v>2</v>
      </c>
      <c r="I64" s="34">
        <f t="shared" si="5"/>
        <v>154</v>
      </c>
      <c r="J64" s="33">
        <v>10.5</v>
      </c>
      <c r="K64" s="34">
        <f t="shared" si="6"/>
        <v>139</v>
      </c>
      <c r="L64" s="36">
        <f t="shared" si="7"/>
        <v>299</v>
      </c>
      <c r="M64" s="57">
        <v>19</v>
      </c>
    </row>
    <row r="67" spans="1:13" ht="16.5" thickBot="1" x14ac:dyDescent="0.3">
      <c r="A67" s="4" t="s">
        <v>107</v>
      </c>
    </row>
    <row r="68" spans="1:13" ht="21.75" thickBot="1" x14ac:dyDescent="0.4">
      <c r="A68" s="5" t="s">
        <v>2</v>
      </c>
      <c r="B68" s="6" t="s">
        <v>3</v>
      </c>
      <c r="C68" s="7" t="s">
        <v>4</v>
      </c>
      <c r="D68" s="7" t="s">
        <v>5</v>
      </c>
      <c r="E68" s="8" t="s">
        <v>6</v>
      </c>
      <c r="F68" s="41" t="s">
        <v>7</v>
      </c>
      <c r="G68" s="42"/>
      <c r="H68" s="41" t="s">
        <v>8</v>
      </c>
      <c r="I68" s="42"/>
      <c r="J68" s="41" t="s">
        <v>9</v>
      </c>
      <c r="K68" s="42"/>
      <c r="L68" s="43" t="s">
        <v>10</v>
      </c>
      <c r="M68" s="44"/>
    </row>
    <row r="69" spans="1:13" ht="16.5" thickBot="1" x14ac:dyDescent="0.3">
      <c r="A69" s="63"/>
      <c r="B69" s="64"/>
      <c r="C69" s="65"/>
      <c r="D69" s="65"/>
      <c r="E69" s="66"/>
      <c r="F69" s="49" t="s">
        <v>11</v>
      </c>
      <c r="G69" s="50" t="s">
        <v>12</v>
      </c>
      <c r="H69" s="51" t="s">
        <v>13</v>
      </c>
      <c r="I69" s="50" t="s">
        <v>12</v>
      </c>
      <c r="J69" s="49" t="s">
        <v>13</v>
      </c>
      <c r="K69" s="50" t="s">
        <v>12</v>
      </c>
      <c r="L69" s="52" t="s">
        <v>14</v>
      </c>
      <c r="M69" s="50" t="s">
        <v>15</v>
      </c>
    </row>
    <row r="70" spans="1:13" ht="15.75" x14ac:dyDescent="0.25">
      <c r="A70" s="18" t="s">
        <v>108</v>
      </c>
      <c r="B70" s="19" t="s">
        <v>109</v>
      </c>
      <c r="C70" s="20">
        <v>2014</v>
      </c>
      <c r="D70" s="21" t="s">
        <v>18</v>
      </c>
      <c r="E70" s="22" t="s">
        <v>19</v>
      </c>
      <c r="F70" s="53">
        <v>8.4</v>
      </c>
      <c r="G70" s="54">
        <f t="shared" ref="G70:G93" si="8">IF(ROUNDDOWN((50/(F70+0.24)-3.648)/0.0066,0)&gt;0,IF(ROUNDDOWN((50/(F70+0.24)-3.648)/0.0066,0)&lt;10000,ROUNDDOWN((50/(F70+0.24)-3.648)/0.0066,0),0),0)</f>
        <v>324</v>
      </c>
      <c r="H70" s="55">
        <v>3.54</v>
      </c>
      <c r="I70" s="54">
        <f t="shared" ref="I70:I93" si="9">IF(ROUNDDOWN((SQRT(H70)-1.0935)/0.00208,0)&gt;0,ROUNDDOWN((SQRT(H70)-1.0935)/0.00208,0),0)</f>
        <v>378</v>
      </c>
      <c r="J70" s="53">
        <v>28.5</v>
      </c>
      <c r="K70" s="54">
        <f t="shared" ref="K70:K93" si="10">IF(ROUNDDOWN((SQRT(J70)-2.0232)/0.00874,0)&gt;0,ROUNDDOWN((SQRT(J70)-2.0232)/0.00874,0),0)</f>
        <v>379</v>
      </c>
      <c r="L70">
        <f t="shared" ref="L70:L93" si="11">SUM(G70+I70+K70)</f>
        <v>1081</v>
      </c>
      <c r="M70" s="56">
        <v>1</v>
      </c>
    </row>
    <row r="71" spans="1:13" ht="15.75" x14ac:dyDescent="0.25">
      <c r="A71" s="18" t="s">
        <v>110</v>
      </c>
      <c r="B71" s="19" t="s">
        <v>111</v>
      </c>
      <c r="C71" s="20">
        <v>2014</v>
      </c>
      <c r="D71" s="21" t="s">
        <v>18</v>
      </c>
      <c r="E71" s="22" t="s">
        <v>37</v>
      </c>
      <c r="F71" s="53">
        <v>8.5</v>
      </c>
      <c r="G71" s="54">
        <f t="shared" si="8"/>
        <v>314</v>
      </c>
      <c r="H71" s="55">
        <v>3.43</v>
      </c>
      <c r="I71" s="54">
        <f t="shared" si="9"/>
        <v>364</v>
      </c>
      <c r="J71" s="53">
        <v>20.5</v>
      </c>
      <c r="K71" s="54">
        <f t="shared" si="10"/>
        <v>286</v>
      </c>
      <c r="L71">
        <f t="shared" si="11"/>
        <v>964</v>
      </c>
      <c r="M71" s="56">
        <v>2</v>
      </c>
    </row>
    <row r="72" spans="1:13" ht="15.75" x14ac:dyDescent="0.25">
      <c r="A72" s="18" t="s">
        <v>112</v>
      </c>
      <c r="B72" s="19" t="s">
        <v>113</v>
      </c>
      <c r="C72" s="20">
        <v>2014</v>
      </c>
      <c r="D72" s="21" t="s">
        <v>18</v>
      </c>
      <c r="E72" s="22" t="s">
        <v>37</v>
      </c>
      <c r="F72" s="53">
        <v>9</v>
      </c>
      <c r="G72" s="54">
        <f t="shared" si="8"/>
        <v>267</v>
      </c>
      <c r="H72" s="55">
        <v>3.03</v>
      </c>
      <c r="I72" s="54">
        <f t="shared" si="9"/>
        <v>311</v>
      </c>
      <c r="J72" s="53">
        <v>22</v>
      </c>
      <c r="K72" s="54">
        <f t="shared" si="10"/>
        <v>305</v>
      </c>
      <c r="L72">
        <f t="shared" si="11"/>
        <v>883</v>
      </c>
      <c r="M72" s="56">
        <v>3</v>
      </c>
    </row>
    <row r="73" spans="1:13" ht="15.75" x14ac:dyDescent="0.25">
      <c r="A73" s="18" t="s">
        <v>114</v>
      </c>
      <c r="B73" s="19" t="s">
        <v>115</v>
      </c>
      <c r="C73" s="20">
        <v>2014</v>
      </c>
      <c r="D73" s="21" t="s">
        <v>18</v>
      </c>
      <c r="E73" s="22" t="s">
        <v>19</v>
      </c>
      <c r="F73" s="53">
        <v>9.1999999999999993</v>
      </c>
      <c r="G73" s="54">
        <f t="shared" si="8"/>
        <v>249</v>
      </c>
      <c r="H73" s="55">
        <v>3.06</v>
      </c>
      <c r="I73" s="54">
        <f t="shared" si="9"/>
        <v>315</v>
      </c>
      <c r="J73" s="53">
        <v>21</v>
      </c>
      <c r="K73" s="54">
        <f t="shared" si="10"/>
        <v>292</v>
      </c>
      <c r="L73">
        <f t="shared" si="11"/>
        <v>856</v>
      </c>
      <c r="M73" s="56">
        <v>4</v>
      </c>
    </row>
    <row r="74" spans="1:13" ht="15.75" x14ac:dyDescent="0.25">
      <c r="A74" s="18" t="s">
        <v>116</v>
      </c>
      <c r="B74" s="19" t="s">
        <v>117</v>
      </c>
      <c r="C74" s="20">
        <v>2014</v>
      </c>
      <c r="D74" s="21" t="s">
        <v>18</v>
      </c>
      <c r="E74" s="22" t="s">
        <v>26</v>
      </c>
      <c r="F74" s="53">
        <v>9.1</v>
      </c>
      <c r="G74" s="54">
        <f t="shared" si="8"/>
        <v>258</v>
      </c>
      <c r="H74" s="55">
        <v>3.13</v>
      </c>
      <c r="I74" s="54">
        <f t="shared" si="9"/>
        <v>324</v>
      </c>
      <c r="J74" s="53">
        <v>18.5</v>
      </c>
      <c r="K74" s="54">
        <f t="shared" si="10"/>
        <v>260</v>
      </c>
      <c r="L74">
        <f t="shared" si="11"/>
        <v>842</v>
      </c>
      <c r="M74" s="56">
        <v>5</v>
      </c>
    </row>
    <row r="75" spans="1:13" ht="15.75" x14ac:dyDescent="0.25">
      <c r="A75" s="18" t="s">
        <v>118</v>
      </c>
      <c r="B75" s="19" t="s">
        <v>119</v>
      </c>
      <c r="C75" s="20">
        <v>2014</v>
      </c>
      <c r="D75" s="21" t="s">
        <v>18</v>
      </c>
      <c r="E75" s="22" t="s">
        <v>37</v>
      </c>
      <c r="F75" s="53">
        <v>8.4</v>
      </c>
      <c r="G75" s="54">
        <f t="shared" si="8"/>
        <v>324</v>
      </c>
      <c r="H75" s="55">
        <v>3.32</v>
      </c>
      <c r="I75" s="54">
        <f t="shared" si="9"/>
        <v>350</v>
      </c>
      <c r="J75" s="53">
        <v>12</v>
      </c>
      <c r="K75" s="54">
        <f t="shared" si="10"/>
        <v>164</v>
      </c>
      <c r="L75">
        <f t="shared" si="11"/>
        <v>838</v>
      </c>
      <c r="M75" s="56">
        <v>6</v>
      </c>
    </row>
    <row r="76" spans="1:13" ht="15.75" x14ac:dyDescent="0.25">
      <c r="A76" s="18" t="s">
        <v>120</v>
      </c>
      <c r="B76" s="19" t="s">
        <v>121</v>
      </c>
      <c r="C76" s="20">
        <v>2014</v>
      </c>
      <c r="D76" s="21" t="s">
        <v>18</v>
      </c>
      <c r="E76" s="22" t="s">
        <v>19</v>
      </c>
      <c r="F76" s="53">
        <v>9</v>
      </c>
      <c r="G76" s="54">
        <f t="shared" si="8"/>
        <v>267</v>
      </c>
      <c r="H76" s="55">
        <v>3.36</v>
      </c>
      <c r="I76" s="54">
        <f t="shared" si="9"/>
        <v>355</v>
      </c>
      <c r="J76" s="53">
        <v>14</v>
      </c>
      <c r="K76" s="54">
        <f t="shared" si="10"/>
        <v>196</v>
      </c>
      <c r="L76">
        <f t="shared" si="11"/>
        <v>818</v>
      </c>
      <c r="M76" s="56">
        <v>7</v>
      </c>
    </row>
    <row r="77" spans="1:13" ht="15.75" x14ac:dyDescent="0.25">
      <c r="A77" s="18" t="s">
        <v>122</v>
      </c>
      <c r="B77" s="19" t="s">
        <v>46</v>
      </c>
      <c r="C77" s="20">
        <v>2014</v>
      </c>
      <c r="D77" s="21" t="s">
        <v>18</v>
      </c>
      <c r="E77" s="22" t="s">
        <v>23</v>
      </c>
      <c r="F77" s="53">
        <v>9</v>
      </c>
      <c r="G77" s="54">
        <f t="shared" si="8"/>
        <v>267</v>
      </c>
      <c r="H77" s="55">
        <v>3.17</v>
      </c>
      <c r="I77" s="54">
        <f t="shared" si="9"/>
        <v>330</v>
      </c>
      <c r="J77" s="53">
        <v>15.5</v>
      </c>
      <c r="K77" s="54">
        <f t="shared" si="10"/>
        <v>218</v>
      </c>
      <c r="L77">
        <f t="shared" si="11"/>
        <v>815</v>
      </c>
      <c r="M77" s="56">
        <v>8</v>
      </c>
    </row>
    <row r="78" spans="1:13" ht="15.75" x14ac:dyDescent="0.25">
      <c r="A78" s="18" t="s">
        <v>60</v>
      </c>
      <c r="B78" s="19" t="s">
        <v>123</v>
      </c>
      <c r="C78" s="20">
        <v>2014</v>
      </c>
      <c r="D78" s="21" t="s">
        <v>18</v>
      </c>
      <c r="E78" s="22" t="s">
        <v>26</v>
      </c>
      <c r="F78" s="53">
        <v>9.8000000000000007</v>
      </c>
      <c r="G78" s="54">
        <f t="shared" si="8"/>
        <v>201</v>
      </c>
      <c r="H78" s="55">
        <v>3.7</v>
      </c>
      <c r="I78" s="54">
        <f t="shared" si="9"/>
        <v>399</v>
      </c>
      <c r="J78" s="53">
        <v>14</v>
      </c>
      <c r="K78" s="54">
        <f t="shared" si="10"/>
        <v>196</v>
      </c>
      <c r="L78">
        <f t="shared" si="11"/>
        <v>796</v>
      </c>
      <c r="M78" s="56">
        <v>9</v>
      </c>
    </row>
    <row r="79" spans="1:13" ht="15.75" x14ac:dyDescent="0.25">
      <c r="A79" s="18" t="s">
        <v>124</v>
      </c>
      <c r="B79" s="19" t="s">
        <v>125</v>
      </c>
      <c r="C79" s="20">
        <v>2014</v>
      </c>
      <c r="D79" s="21" t="s">
        <v>18</v>
      </c>
      <c r="E79" s="22" t="s">
        <v>23</v>
      </c>
      <c r="F79" s="53">
        <v>8.8000000000000007</v>
      </c>
      <c r="G79" s="54">
        <f t="shared" si="8"/>
        <v>285</v>
      </c>
      <c r="H79" s="55">
        <v>3.45</v>
      </c>
      <c r="I79" s="54">
        <f t="shared" si="9"/>
        <v>367</v>
      </c>
      <c r="J79" s="53">
        <v>10.5</v>
      </c>
      <c r="K79" s="54">
        <f t="shared" si="10"/>
        <v>139</v>
      </c>
      <c r="L79">
        <f t="shared" si="11"/>
        <v>791</v>
      </c>
      <c r="M79" s="56">
        <v>10</v>
      </c>
    </row>
    <row r="80" spans="1:13" ht="15.75" x14ac:dyDescent="0.25">
      <c r="A80" s="18" t="s">
        <v>126</v>
      </c>
      <c r="B80" s="19" t="s">
        <v>127</v>
      </c>
      <c r="C80" s="20">
        <v>2014</v>
      </c>
      <c r="D80" s="21" t="s">
        <v>18</v>
      </c>
      <c r="E80" s="22" t="s">
        <v>26</v>
      </c>
      <c r="F80" s="53">
        <v>8.9</v>
      </c>
      <c r="G80" s="54">
        <f t="shared" si="8"/>
        <v>276</v>
      </c>
      <c r="H80" s="55">
        <v>2.92</v>
      </c>
      <c r="I80" s="54">
        <f t="shared" si="9"/>
        <v>295</v>
      </c>
      <c r="J80" s="53">
        <v>14</v>
      </c>
      <c r="K80" s="54">
        <f t="shared" si="10"/>
        <v>196</v>
      </c>
      <c r="L80">
        <f t="shared" si="11"/>
        <v>767</v>
      </c>
      <c r="M80" s="56">
        <v>11</v>
      </c>
    </row>
    <row r="81" spans="1:13" ht="15.75" x14ac:dyDescent="0.25">
      <c r="A81" s="18" t="s">
        <v>128</v>
      </c>
      <c r="B81" s="19" t="s">
        <v>78</v>
      </c>
      <c r="C81" s="20">
        <v>2014</v>
      </c>
      <c r="D81" s="21" t="s">
        <v>18</v>
      </c>
      <c r="E81" s="22" t="s">
        <v>23</v>
      </c>
      <c r="F81" s="53">
        <v>9.1</v>
      </c>
      <c r="G81" s="54">
        <f t="shared" si="8"/>
        <v>258</v>
      </c>
      <c r="H81" s="55">
        <v>2.92</v>
      </c>
      <c r="I81" s="54">
        <f t="shared" si="9"/>
        <v>295</v>
      </c>
      <c r="J81" s="53">
        <v>14</v>
      </c>
      <c r="K81" s="54">
        <f t="shared" si="10"/>
        <v>196</v>
      </c>
      <c r="L81">
        <f t="shared" si="11"/>
        <v>749</v>
      </c>
      <c r="M81" s="56">
        <v>12</v>
      </c>
    </row>
    <row r="82" spans="1:13" ht="15.75" x14ac:dyDescent="0.25">
      <c r="A82" s="18" t="s">
        <v>129</v>
      </c>
      <c r="B82" s="19" t="s">
        <v>130</v>
      </c>
      <c r="C82" s="20">
        <v>2014</v>
      </c>
      <c r="D82" s="21" t="s">
        <v>18</v>
      </c>
      <c r="E82" s="22" t="s">
        <v>19</v>
      </c>
      <c r="F82" s="53">
        <v>9.5</v>
      </c>
      <c r="G82" s="54">
        <f t="shared" si="8"/>
        <v>225</v>
      </c>
      <c r="H82" s="55">
        <v>2.94</v>
      </c>
      <c r="I82" s="54">
        <f t="shared" si="9"/>
        <v>298</v>
      </c>
      <c r="J82" s="53">
        <v>15.5</v>
      </c>
      <c r="K82" s="54">
        <f t="shared" si="10"/>
        <v>218</v>
      </c>
      <c r="L82">
        <f t="shared" si="11"/>
        <v>741</v>
      </c>
      <c r="M82" s="56">
        <v>13</v>
      </c>
    </row>
    <row r="83" spans="1:13" ht="15.75" x14ac:dyDescent="0.25">
      <c r="A83" s="18" t="s">
        <v>131</v>
      </c>
      <c r="B83" s="19" t="s">
        <v>132</v>
      </c>
      <c r="C83" s="20">
        <v>2014</v>
      </c>
      <c r="D83" s="21" t="s">
        <v>18</v>
      </c>
      <c r="E83" s="22" t="s">
        <v>23</v>
      </c>
      <c r="F83" s="53">
        <v>9</v>
      </c>
      <c r="G83" s="54">
        <f t="shared" si="8"/>
        <v>267</v>
      </c>
      <c r="H83" s="55">
        <v>2.89</v>
      </c>
      <c r="I83" s="54">
        <f t="shared" si="9"/>
        <v>291</v>
      </c>
      <c r="J83" s="53">
        <v>13</v>
      </c>
      <c r="K83" s="54">
        <f t="shared" si="10"/>
        <v>181</v>
      </c>
      <c r="L83">
        <f t="shared" si="11"/>
        <v>739</v>
      </c>
      <c r="M83" s="56">
        <v>14</v>
      </c>
    </row>
    <row r="84" spans="1:13" ht="15.75" x14ac:dyDescent="0.25">
      <c r="A84" s="18" t="s">
        <v>133</v>
      </c>
      <c r="B84" s="19" t="s">
        <v>134</v>
      </c>
      <c r="C84" s="20">
        <v>2014</v>
      </c>
      <c r="D84" s="21" t="s">
        <v>18</v>
      </c>
      <c r="E84" s="22" t="s">
        <v>19</v>
      </c>
      <c r="F84" s="53">
        <v>9.3000000000000007</v>
      </c>
      <c r="G84" s="54">
        <f t="shared" si="8"/>
        <v>241</v>
      </c>
      <c r="H84" s="55">
        <v>2.96</v>
      </c>
      <c r="I84" s="54">
        <f t="shared" si="9"/>
        <v>301</v>
      </c>
      <c r="J84" s="53">
        <v>14</v>
      </c>
      <c r="K84" s="54">
        <f t="shared" si="10"/>
        <v>196</v>
      </c>
      <c r="L84">
        <f t="shared" si="11"/>
        <v>738</v>
      </c>
      <c r="M84" s="56">
        <v>15</v>
      </c>
    </row>
    <row r="85" spans="1:13" ht="15.75" x14ac:dyDescent="0.25">
      <c r="A85" s="18" t="s">
        <v>135</v>
      </c>
      <c r="B85" s="19" t="s">
        <v>136</v>
      </c>
      <c r="C85" s="20">
        <v>2014</v>
      </c>
      <c r="D85" s="21" t="s">
        <v>18</v>
      </c>
      <c r="E85" s="22" t="s">
        <v>137</v>
      </c>
      <c r="F85" s="53">
        <v>9.4</v>
      </c>
      <c r="G85" s="54">
        <f t="shared" si="8"/>
        <v>233</v>
      </c>
      <c r="H85" s="55">
        <v>2.64</v>
      </c>
      <c r="I85" s="54">
        <f t="shared" si="9"/>
        <v>255</v>
      </c>
      <c r="J85" s="53">
        <v>16.5</v>
      </c>
      <c r="K85" s="54">
        <f t="shared" si="10"/>
        <v>233</v>
      </c>
      <c r="L85">
        <f t="shared" si="11"/>
        <v>721</v>
      </c>
      <c r="M85" s="56">
        <v>16</v>
      </c>
    </row>
    <row r="86" spans="1:13" ht="15.75" x14ac:dyDescent="0.25">
      <c r="A86" s="18" t="s">
        <v>138</v>
      </c>
      <c r="B86" s="19" t="s">
        <v>139</v>
      </c>
      <c r="C86" s="20">
        <v>2014</v>
      </c>
      <c r="D86" s="21" t="s">
        <v>18</v>
      </c>
      <c r="E86" s="22" t="s">
        <v>23</v>
      </c>
      <c r="F86" s="53">
        <v>9.1999999999999993</v>
      </c>
      <c r="G86" s="54">
        <f t="shared" si="8"/>
        <v>249</v>
      </c>
      <c r="H86" s="55">
        <v>2.7</v>
      </c>
      <c r="I86" s="54">
        <f t="shared" si="9"/>
        <v>264</v>
      </c>
      <c r="J86" s="53">
        <v>13</v>
      </c>
      <c r="K86" s="54">
        <f t="shared" si="10"/>
        <v>181</v>
      </c>
      <c r="L86">
        <f t="shared" si="11"/>
        <v>694</v>
      </c>
      <c r="M86" s="56">
        <v>17</v>
      </c>
    </row>
    <row r="87" spans="1:13" ht="15.75" x14ac:dyDescent="0.25">
      <c r="A87" s="18" t="s">
        <v>140</v>
      </c>
      <c r="B87" s="19" t="s">
        <v>141</v>
      </c>
      <c r="C87" s="20">
        <v>2014</v>
      </c>
      <c r="D87" s="21" t="s">
        <v>18</v>
      </c>
      <c r="E87" s="22" t="s">
        <v>37</v>
      </c>
      <c r="F87" s="53">
        <v>9</v>
      </c>
      <c r="G87" s="54">
        <f t="shared" si="8"/>
        <v>267</v>
      </c>
      <c r="H87" s="55">
        <v>2.4700000000000002</v>
      </c>
      <c r="I87" s="54">
        <f t="shared" si="9"/>
        <v>229</v>
      </c>
      <c r="J87" s="53">
        <v>13.5</v>
      </c>
      <c r="K87" s="54">
        <f t="shared" si="10"/>
        <v>188</v>
      </c>
      <c r="L87">
        <f t="shared" si="11"/>
        <v>684</v>
      </c>
      <c r="M87" s="56">
        <v>18</v>
      </c>
    </row>
    <row r="88" spans="1:13" ht="15.75" x14ac:dyDescent="0.25">
      <c r="A88" s="18" t="s">
        <v>142</v>
      </c>
      <c r="B88" s="19" t="s">
        <v>143</v>
      </c>
      <c r="C88" s="20">
        <v>2014</v>
      </c>
      <c r="D88" s="21" t="s">
        <v>18</v>
      </c>
      <c r="E88" s="22" t="s">
        <v>23</v>
      </c>
      <c r="F88" s="53">
        <v>9.6</v>
      </c>
      <c r="G88" s="54">
        <f t="shared" si="8"/>
        <v>217</v>
      </c>
      <c r="H88" s="55">
        <v>2.4900000000000002</v>
      </c>
      <c r="I88" s="54">
        <f t="shared" si="9"/>
        <v>232</v>
      </c>
      <c r="J88" s="53">
        <v>15</v>
      </c>
      <c r="K88" s="54">
        <f t="shared" si="10"/>
        <v>211</v>
      </c>
      <c r="L88">
        <f t="shared" si="11"/>
        <v>660</v>
      </c>
      <c r="M88" s="56">
        <v>19</v>
      </c>
    </row>
    <row r="89" spans="1:13" ht="15.75" x14ac:dyDescent="0.25">
      <c r="A89" s="18" t="s">
        <v>144</v>
      </c>
      <c r="B89" s="19" t="s">
        <v>145</v>
      </c>
      <c r="C89" s="20">
        <v>2014</v>
      </c>
      <c r="D89" s="21" t="s">
        <v>18</v>
      </c>
      <c r="E89" s="22" t="s">
        <v>31</v>
      </c>
      <c r="F89" s="53">
        <v>9.9</v>
      </c>
      <c r="G89" s="54">
        <f t="shared" si="8"/>
        <v>194</v>
      </c>
      <c r="H89" s="55">
        <v>2.4700000000000002</v>
      </c>
      <c r="I89" s="54">
        <f t="shared" si="9"/>
        <v>229</v>
      </c>
      <c r="J89" s="53">
        <v>16</v>
      </c>
      <c r="K89" s="54">
        <f t="shared" si="10"/>
        <v>226</v>
      </c>
      <c r="L89">
        <f t="shared" si="11"/>
        <v>649</v>
      </c>
      <c r="M89" s="56">
        <v>20</v>
      </c>
    </row>
    <row r="90" spans="1:13" ht="15.75" x14ac:dyDescent="0.25">
      <c r="A90" s="18" t="s">
        <v>86</v>
      </c>
      <c r="B90" s="19" t="s">
        <v>143</v>
      </c>
      <c r="C90" s="20">
        <v>2014</v>
      </c>
      <c r="D90" s="21" t="s">
        <v>18</v>
      </c>
      <c r="E90" s="22" t="s">
        <v>23</v>
      </c>
      <c r="F90" s="53">
        <v>9.8000000000000007</v>
      </c>
      <c r="G90" s="54">
        <f t="shared" si="8"/>
        <v>201</v>
      </c>
      <c r="H90" s="55">
        <v>2.84</v>
      </c>
      <c r="I90" s="54">
        <f t="shared" si="9"/>
        <v>284</v>
      </c>
      <c r="J90" s="53">
        <v>11.5</v>
      </c>
      <c r="K90" s="54">
        <f t="shared" si="10"/>
        <v>156</v>
      </c>
      <c r="L90">
        <f t="shared" si="11"/>
        <v>641</v>
      </c>
      <c r="M90" s="56">
        <v>21</v>
      </c>
    </row>
    <row r="91" spans="1:13" ht="15.75" x14ac:dyDescent="0.25">
      <c r="A91" s="18" t="s">
        <v>146</v>
      </c>
      <c r="B91" s="19" t="s">
        <v>147</v>
      </c>
      <c r="C91" s="20">
        <v>2014</v>
      </c>
      <c r="D91" s="21" t="s">
        <v>18</v>
      </c>
      <c r="E91" s="22" t="s">
        <v>26</v>
      </c>
      <c r="F91" s="53">
        <v>9.8000000000000007</v>
      </c>
      <c r="G91" s="54">
        <f t="shared" si="8"/>
        <v>201</v>
      </c>
      <c r="H91" s="55">
        <v>2.84</v>
      </c>
      <c r="I91" s="54">
        <f t="shared" si="9"/>
        <v>284</v>
      </c>
      <c r="J91" s="53">
        <v>11.5</v>
      </c>
      <c r="K91" s="54">
        <f t="shared" si="10"/>
        <v>156</v>
      </c>
      <c r="L91">
        <f t="shared" si="11"/>
        <v>641</v>
      </c>
      <c r="M91" s="56">
        <v>21</v>
      </c>
    </row>
    <row r="92" spans="1:13" ht="15.75" x14ac:dyDescent="0.25">
      <c r="A92" s="18" t="s">
        <v>148</v>
      </c>
      <c r="B92" s="19" t="s">
        <v>149</v>
      </c>
      <c r="C92" s="20">
        <v>2014</v>
      </c>
      <c r="D92" s="21" t="s">
        <v>18</v>
      </c>
      <c r="E92" s="22" t="s">
        <v>37</v>
      </c>
      <c r="F92" s="53">
        <v>9.6999999999999993</v>
      </c>
      <c r="G92" s="54">
        <f t="shared" si="8"/>
        <v>209</v>
      </c>
      <c r="H92" s="55">
        <v>2.8</v>
      </c>
      <c r="I92" s="54">
        <f t="shared" si="9"/>
        <v>278</v>
      </c>
      <c r="J92" s="53">
        <v>10.5</v>
      </c>
      <c r="K92" s="54">
        <f t="shared" si="10"/>
        <v>139</v>
      </c>
      <c r="L92">
        <f t="shared" si="11"/>
        <v>626</v>
      </c>
      <c r="M92" s="56">
        <v>23</v>
      </c>
    </row>
    <row r="93" spans="1:13" ht="16.5" thickBot="1" x14ac:dyDescent="0.3">
      <c r="A93" s="28" t="s">
        <v>150</v>
      </c>
      <c r="B93" s="29" t="s">
        <v>151</v>
      </c>
      <c r="C93" s="30">
        <v>2014</v>
      </c>
      <c r="D93" s="31" t="s">
        <v>18</v>
      </c>
      <c r="E93" s="32" t="s">
        <v>23</v>
      </c>
      <c r="F93" s="33">
        <v>10.3</v>
      </c>
      <c r="G93" s="34">
        <f t="shared" si="8"/>
        <v>166</v>
      </c>
      <c r="H93" s="35">
        <v>2.38</v>
      </c>
      <c r="I93" s="34">
        <f t="shared" si="9"/>
        <v>215</v>
      </c>
      <c r="J93" s="33">
        <v>11.5</v>
      </c>
      <c r="K93" s="34">
        <f t="shared" si="10"/>
        <v>156</v>
      </c>
      <c r="L93" s="36">
        <f t="shared" si="11"/>
        <v>537</v>
      </c>
      <c r="M93" s="57">
        <v>24</v>
      </c>
    </row>
    <row r="96" spans="1:13" ht="16.5" thickBot="1" x14ac:dyDescent="0.3">
      <c r="A96" s="4" t="s">
        <v>152</v>
      </c>
    </row>
    <row r="97" spans="1:13" ht="21.75" thickBot="1" x14ac:dyDescent="0.4">
      <c r="A97" s="5" t="s">
        <v>2</v>
      </c>
      <c r="B97" s="6" t="s">
        <v>3</v>
      </c>
      <c r="C97" s="7" t="s">
        <v>4</v>
      </c>
      <c r="D97" s="7" t="s">
        <v>5</v>
      </c>
      <c r="E97" s="8" t="s">
        <v>6</v>
      </c>
      <c r="F97" s="41" t="s">
        <v>7</v>
      </c>
      <c r="G97" s="42"/>
      <c r="H97" s="41" t="s">
        <v>8</v>
      </c>
      <c r="I97" s="42"/>
      <c r="J97" s="41" t="s">
        <v>9</v>
      </c>
      <c r="K97" s="42"/>
      <c r="L97" s="43" t="s">
        <v>10</v>
      </c>
      <c r="M97" s="44"/>
    </row>
    <row r="98" spans="1:13" ht="16.5" thickBot="1" x14ac:dyDescent="0.3">
      <c r="A98" s="63"/>
      <c r="B98" s="64"/>
      <c r="C98" s="65"/>
      <c r="D98" s="65"/>
      <c r="E98" s="66"/>
      <c r="F98" s="49" t="s">
        <v>11</v>
      </c>
      <c r="G98" s="50" t="s">
        <v>12</v>
      </c>
      <c r="H98" s="51" t="s">
        <v>13</v>
      </c>
      <c r="I98" s="50" t="s">
        <v>12</v>
      </c>
      <c r="J98" s="49" t="s">
        <v>13</v>
      </c>
      <c r="K98" s="50" t="s">
        <v>12</v>
      </c>
      <c r="L98" s="52" t="s">
        <v>14</v>
      </c>
      <c r="M98" s="50" t="s">
        <v>15</v>
      </c>
    </row>
    <row r="99" spans="1:13" ht="15.75" x14ac:dyDescent="0.25">
      <c r="A99" s="18" t="s">
        <v>153</v>
      </c>
      <c r="B99" s="19" t="s">
        <v>154</v>
      </c>
      <c r="C99" s="20">
        <v>2013</v>
      </c>
      <c r="D99" s="21" t="s">
        <v>18</v>
      </c>
      <c r="E99" s="22" t="s">
        <v>19</v>
      </c>
      <c r="F99" s="53">
        <v>7.7</v>
      </c>
      <c r="G99" s="54">
        <f t="shared" ref="G99:G124" si="12">IF(ROUNDDOWN((50/(F99+0.24)-3.648)/0.0066,0)&gt;0,IF(ROUNDDOWN((50/(F99+0.24)-3.648)/0.0066,0)&lt;10000,ROUNDDOWN((50/(F99+0.24)-3.648)/0.0066,0),0),0)</f>
        <v>401</v>
      </c>
      <c r="H99" s="55">
        <v>4.32</v>
      </c>
      <c r="I99" s="54">
        <f t="shared" ref="I99:I124" si="13">IF(ROUNDDOWN((SQRT(H99)-1.0935)/0.00208,0)&gt;0,ROUNDDOWN((SQRT(H99)-1.0935)/0.00208,0),0)</f>
        <v>473</v>
      </c>
      <c r="J99" s="53">
        <v>26.5</v>
      </c>
      <c r="K99" s="54">
        <f t="shared" ref="K99:K124" si="14">IF(ROUNDDOWN((SQRT(J99)-2.0232)/0.00874,0)&gt;0,ROUNDDOWN((SQRT(J99)-2.0232)/0.00874,0),0)</f>
        <v>357</v>
      </c>
      <c r="L99">
        <f t="shared" ref="L99:L124" si="15">SUM(G99+I99+K99)</f>
        <v>1231</v>
      </c>
      <c r="M99" s="56">
        <v>1</v>
      </c>
    </row>
    <row r="100" spans="1:13" ht="15.75" x14ac:dyDescent="0.25">
      <c r="A100" s="18" t="s">
        <v>16</v>
      </c>
      <c r="B100" s="19" t="s">
        <v>155</v>
      </c>
      <c r="C100" s="20">
        <v>2013</v>
      </c>
      <c r="D100" s="21" t="s">
        <v>18</v>
      </c>
      <c r="E100" s="22" t="s">
        <v>19</v>
      </c>
      <c r="F100" s="53">
        <v>8.3000000000000007</v>
      </c>
      <c r="G100" s="54">
        <f t="shared" si="12"/>
        <v>334</v>
      </c>
      <c r="H100" s="55">
        <v>4</v>
      </c>
      <c r="I100" s="54">
        <f t="shared" si="13"/>
        <v>435</v>
      </c>
      <c r="J100" s="53">
        <v>29</v>
      </c>
      <c r="K100" s="54">
        <f t="shared" si="14"/>
        <v>384</v>
      </c>
      <c r="L100">
        <f t="shared" si="15"/>
        <v>1153</v>
      </c>
      <c r="M100" s="56">
        <v>2</v>
      </c>
    </row>
    <row r="101" spans="1:13" ht="15.75" x14ac:dyDescent="0.25">
      <c r="A101" s="18" t="s">
        <v>156</v>
      </c>
      <c r="B101" s="19" t="s">
        <v>155</v>
      </c>
      <c r="C101" s="20">
        <v>2013</v>
      </c>
      <c r="D101" s="21" t="s">
        <v>18</v>
      </c>
      <c r="E101" s="22" t="s">
        <v>37</v>
      </c>
      <c r="F101" s="53">
        <v>7.7</v>
      </c>
      <c r="G101" s="54">
        <f t="shared" si="12"/>
        <v>401</v>
      </c>
      <c r="H101" s="55">
        <v>3.96</v>
      </c>
      <c r="I101" s="54">
        <f t="shared" si="13"/>
        <v>430</v>
      </c>
      <c r="J101" s="53">
        <v>22.5</v>
      </c>
      <c r="K101" s="54">
        <f t="shared" si="14"/>
        <v>311</v>
      </c>
      <c r="L101">
        <f t="shared" si="15"/>
        <v>1142</v>
      </c>
      <c r="M101" s="56">
        <v>3</v>
      </c>
    </row>
    <row r="102" spans="1:13" ht="15.75" x14ac:dyDescent="0.25">
      <c r="A102" s="18" t="s">
        <v>122</v>
      </c>
      <c r="B102" s="19" t="s">
        <v>157</v>
      </c>
      <c r="C102" s="20">
        <v>2013</v>
      </c>
      <c r="D102" s="21" t="s">
        <v>18</v>
      </c>
      <c r="E102" s="22" t="s">
        <v>37</v>
      </c>
      <c r="F102" s="53">
        <v>7.9</v>
      </c>
      <c r="G102" s="54">
        <f t="shared" si="12"/>
        <v>377</v>
      </c>
      <c r="H102" s="55">
        <v>3.86</v>
      </c>
      <c r="I102" s="54">
        <f t="shared" si="13"/>
        <v>418</v>
      </c>
      <c r="J102" s="53">
        <v>23.5</v>
      </c>
      <c r="K102" s="54">
        <f t="shared" si="14"/>
        <v>323</v>
      </c>
      <c r="L102">
        <f t="shared" si="15"/>
        <v>1118</v>
      </c>
      <c r="M102" s="56">
        <v>4</v>
      </c>
    </row>
    <row r="103" spans="1:13" ht="15.75" x14ac:dyDescent="0.25">
      <c r="A103" s="18" t="s">
        <v>158</v>
      </c>
      <c r="B103" s="19" t="s">
        <v>64</v>
      </c>
      <c r="C103" s="20">
        <v>2013</v>
      </c>
      <c r="D103" s="21" t="s">
        <v>18</v>
      </c>
      <c r="E103" s="22" t="s">
        <v>19</v>
      </c>
      <c r="F103" s="53">
        <v>8.1999999999999993</v>
      </c>
      <c r="G103" s="54">
        <f t="shared" si="12"/>
        <v>344</v>
      </c>
      <c r="H103" s="55">
        <v>3.91</v>
      </c>
      <c r="I103" s="54">
        <f t="shared" si="13"/>
        <v>424</v>
      </c>
      <c r="J103" s="53">
        <v>24.5</v>
      </c>
      <c r="K103" s="54">
        <f t="shared" si="14"/>
        <v>334</v>
      </c>
      <c r="L103">
        <f t="shared" si="15"/>
        <v>1102</v>
      </c>
      <c r="M103" s="56">
        <v>5</v>
      </c>
    </row>
    <row r="104" spans="1:13" ht="15.75" x14ac:dyDescent="0.25">
      <c r="A104" s="18" t="s">
        <v>159</v>
      </c>
      <c r="B104" s="19" t="s">
        <v>160</v>
      </c>
      <c r="C104" s="20">
        <v>2013</v>
      </c>
      <c r="D104" s="21" t="s">
        <v>18</v>
      </c>
      <c r="E104" s="22" t="s">
        <v>19</v>
      </c>
      <c r="F104" s="53">
        <v>8.1</v>
      </c>
      <c r="G104" s="54">
        <f t="shared" si="12"/>
        <v>355</v>
      </c>
      <c r="H104" s="55">
        <v>3.65</v>
      </c>
      <c r="I104" s="54">
        <f t="shared" si="13"/>
        <v>392</v>
      </c>
      <c r="J104" s="53">
        <v>22</v>
      </c>
      <c r="K104" s="54">
        <f t="shared" si="14"/>
        <v>305</v>
      </c>
      <c r="L104">
        <f t="shared" si="15"/>
        <v>1052</v>
      </c>
      <c r="M104" s="56">
        <v>6</v>
      </c>
    </row>
    <row r="105" spans="1:13" ht="15.75" x14ac:dyDescent="0.25">
      <c r="A105" s="18" t="s">
        <v>161</v>
      </c>
      <c r="B105" s="19" t="s">
        <v>162</v>
      </c>
      <c r="C105" s="20">
        <v>2013</v>
      </c>
      <c r="D105" s="21" t="s">
        <v>18</v>
      </c>
      <c r="E105" s="22" t="s">
        <v>19</v>
      </c>
      <c r="F105" s="53">
        <v>8.1999999999999993</v>
      </c>
      <c r="G105" s="54">
        <f t="shared" si="12"/>
        <v>344</v>
      </c>
      <c r="H105" s="55">
        <v>3.88</v>
      </c>
      <c r="I105" s="54">
        <f t="shared" si="13"/>
        <v>421</v>
      </c>
      <c r="J105" s="53">
        <v>19.5</v>
      </c>
      <c r="K105" s="54">
        <f t="shared" si="14"/>
        <v>273</v>
      </c>
      <c r="L105">
        <f t="shared" si="15"/>
        <v>1038</v>
      </c>
      <c r="M105" s="56">
        <v>7</v>
      </c>
    </row>
    <row r="106" spans="1:13" ht="15.75" x14ac:dyDescent="0.25">
      <c r="A106" s="18" t="s">
        <v>163</v>
      </c>
      <c r="B106" s="19" t="s">
        <v>164</v>
      </c>
      <c r="C106" s="20">
        <v>2013</v>
      </c>
      <c r="D106" s="21" t="s">
        <v>18</v>
      </c>
      <c r="E106" s="22" t="s">
        <v>19</v>
      </c>
      <c r="F106" s="53">
        <v>8</v>
      </c>
      <c r="G106" s="54">
        <f t="shared" si="12"/>
        <v>366</v>
      </c>
      <c r="H106" s="55">
        <v>3.65</v>
      </c>
      <c r="I106" s="54">
        <f t="shared" si="13"/>
        <v>392</v>
      </c>
      <c r="J106" s="53">
        <v>18</v>
      </c>
      <c r="K106" s="54">
        <f t="shared" si="14"/>
        <v>253</v>
      </c>
      <c r="L106">
        <f t="shared" si="15"/>
        <v>1011</v>
      </c>
      <c r="M106" s="56">
        <v>8</v>
      </c>
    </row>
    <row r="107" spans="1:13" ht="15.75" x14ac:dyDescent="0.25">
      <c r="A107" s="18" t="s">
        <v>165</v>
      </c>
      <c r="B107" s="19" t="s">
        <v>166</v>
      </c>
      <c r="C107" s="20">
        <v>2013</v>
      </c>
      <c r="D107" s="21" t="s">
        <v>18</v>
      </c>
      <c r="E107" s="22" t="s">
        <v>19</v>
      </c>
      <c r="F107" s="53">
        <v>8.3000000000000007</v>
      </c>
      <c r="G107" s="54">
        <f t="shared" si="12"/>
        <v>334</v>
      </c>
      <c r="H107" s="55">
        <v>3.4</v>
      </c>
      <c r="I107" s="54">
        <f t="shared" si="13"/>
        <v>360</v>
      </c>
      <c r="J107" s="53">
        <v>22</v>
      </c>
      <c r="K107" s="54">
        <f t="shared" si="14"/>
        <v>305</v>
      </c>
      <c r="L107">
        <f t="shared" si="15"/>
        <v>999</v>
      </c>
      <c r="M107" s="56">
        <v>9</v>
      </c>
    </row>
    <row r="108" spans="1:13" ht="15.75" x14ac:dyDescent="0.25">
      <c r="A108" s="18" t="s">
        <v>167</v>
      </c>
      <c r="B108" s="19" t="s">
        <v>52</v>
      </c>
      <c r="C108" s="20">
        <v>2013</v>
      </c>
      <c r="D108" s="21" t="s">
        <v>18</v>
      </c>
      <c r="E108" s="22" t="s">
        <v>37</v>
      </c>
      <c r="F108" s="53">
        <v>8.6</v>
      </c>
      <c r="G108" s="54">
        <f t="shared" si="12"/>
        <v>304</v>
      </c>
      <c r="H108" s="55">
        <v>3.42</v>
      </c>
      <c r="I108" s="54">
        <f t="shared" si="13"/>
        <v>363</v>
      </c>
      <c r="J108" s="53">
        <v>21</v>
      </c>
      <c r="K108" s="54">
        <f t="shared" si="14"/>
        <v>292</v>
      </c>
      <c r="L108">
        <f t="shared" si="15"/>
        <v>959</v>
      </c>
      <c r="M108" s="56">
        <v>10</v>
      </c>
    </row>
    <row r="109" spans="1:13" ht="15.75" x14ac:dyDescent="0.25">
      <c r="A109" s="18" t="s">
        <v>168</v>
      </c>
      <c r="B109" s="19" t="s">
        <v>169</v>
      </c>
      <c r="C109" s="20">
        <v>2013</v>
      </c>
      <c r="D109" s="21" t="s">
        <v>18</v>
      </c>
      <c r="E109" s="22" t="s">
        <v>19</v>
      </c>
      <c r="F109" s="53">
        <v>8.4</v>
      </c>
      <c r="G109" s="54">
        <f t="shared" si="12"/>
        <v>324</v>
      </c>
      <c r="H109" s="55">
        <v>3.49</v>
      </c>
      <c r="I109" s="54">
        <f t="shared" si="13"/>
        <v>372</v>
      </c>
      <c r="J109" s="53">
        <v>18</v>
      </c>
      <c r="K109" s="54">
        <f t="shared" si="14"/>
        <v>253</v>
      </c>
      <c r="L109">
        <f t="shared" si="15"/>
        <v>949</v>
      </c>
      <c r="M109" s="56">
        <v>11</v>
      </c>
    </row>
    <row r="110" spans="1:13" ht="15.75" x14ac:dyDescent="0.25">
      <c r="A110" s="18" t="s">
        <v>170</v>
      </c>
      <c r="B110" s="19" t="s">
        <v>171</v>
      </c>
      <c r="C110" s="20">
        <v>2013</v>
      </c>
      <c r="D110" s="21" t="s">
        <v>18</v>
      </c>
      <c r="E110" s="22" t="s">
        <v>19</v>
      </c>
      <c r="F110" s="53">
        <v>8.9</v>
      </c>
      <c r="G110" s="54">
        <f t="shared" si="12"/>
        <v>276</v>
      </c>
      <c r="H110" s="55">
        <v>3.2</v>
      </c>
      <c r="I110" s="54">
        <f t="shared" si="13"/>
        <v>334</v>
      </c>
      <c r="J110" s="53">
        <v>21</v>
      </c>
      <c r="K110" s="54">
        <f t="shared" si="14"/>
        <v>292</v>
      </c>
      <c r="L110">
        <f t="shared" si="15"/>
        <v>902</v>
      </c>
      <c r="M110" s="56">
        <v>12</v>
      </c>
    </row>
    <row r="111" spans="1:13" ht="15.75" x14ac:dyDescent="0.25">
      <c r="A111" s="18" t="s">
        <v>172</v>
      </c>
      <c r="B111" s="19" t="s">
        <v>154</v>
      </c>
      <c r="C111" s="20">
        <v>2013</v>
      </c>
      <c r="D111" s="21" t="s">
        <v>18</v>
      </c>
      <c r="E111" s="22" t="s">
        <v>37</v>
      </c>
      <c r="F111" s="53">
        <v>9.6</v>
      </c>
      <c r="G111" s="54">
        <f t="shared" si="12"/>
        <v>217</v>
      </c>
      <c r="H111" s="55">
        <v>3.11</v>
      </c>
      <c r="I111" s="54">
        <f t="shared" si="13"/>
        <v>322</v>
      </c>
      <c r="J111" s="53">
        <v>26</v>
      </c>
      <c r="K111" s="54">
        <f t="shared" si="14"/>
        <v>351</v>
      </c>
      <c r="L111">
        <f t="shared" si="15"/>
        <v>890</v>
      </c>
      <c r="M111" s="56">
        <v>13</v>
      </c>
    </row>
    <row r="112" spans="1:13" ht="15.75" x14ac:dyDescent="0.25">
      <c r="A112" s="18" t="s">
        <v>170</v>
      </c>
      <c r="B112" s="19" t="s">
        <v>173</v>
      </c>
      <c r="C112" s="20">
        <v>2013</v>
      </c>
      <c r="D112" s="21" t="s">
        <v>18</v>
      </c>
      <c r="E112" s="22" t="s">
        <v>19</v>
      </c>
      <c r="F112" s="53">
        <v>8.8000000000000007</v>
      </c>
      <c r="G112" s="54">
        <f t="shared" si="12"/>
        <v>285</v>
      </c>
      <c r="H112" s="55">
        <v>3.42</v>
      </c>
      <c r="I112" s="54">
        <f t="shared" si="13"/>
        <v>363</v>
      </c>
      <c r="J112" s="53">
        <v>17</v>
      </c>
      <c r="K112" s="54">
        <f t="shared" si="14"/>
        <v>240</v>
      </c>
      <c r="L112">
        <f t="shared" si="15"/>
        <v>888</v>
      </c>
      <c r="M112" s="56">
        <v>14</v>
      </c>
    </row>
    <row r="113" spans="1:13" ht="15.75" x14ac:dyDescent="0.25">
      <c r="A113" s="18" t="s">
        <v>174</v>
      </c>
      <c r="B113" s="19" t="s">
        <v>175</v>
      </c>
      <c r="C113" s="20">
        <v>2013</v>
      </c>
      <c r="D113" s="21" t="s">
        <v>18</v>
      </c>
      <c r="E113" s="22" t="s">
        <v>19</v>
      </c>
      <c r="F113" s="53">
        <v>9</v>
      </c>
      <c r="G113" s="54">
        <f t="shared" si="12"/>
        <v>267</v>
      </c>
      <c r="H113" s="55">
        <v>3</v>
      </c>
      <c r="I113" s="54">
        <f t="shared" si="13"/>
        <v>306</v>
      </c>
      <c r="J113" s="53">
        <v>22.5</v>
      </c>
      <c r="K113" s="54">
        <f t="shared" si="14"/>
        <v>311</v>
      </c>
      <c r="L113">
        <f t="shared" si="15"/>
        <v>884</v>
      </c>
      <c r="M113" s="56">
        <v>15</v>
      </c>
    </row>
    <row r="114" spans="1:13" ht="15.75" x14ac:dyDescent="0.25">
      <c r="A114" s="18" t="s">
        <v>176</v>
      </c>
      <c r="B114" s="19" t="s">
        <v>177</v>
      </c>
      <c r="C114" s="20">
        <v>2013</v>
      </c>
      <c r="D114" s="21" t="s">
        <v>18</v>
      </c>
      <c r="E114" s="22" t="s">
        <v>23</v>
      </c>
      <c r="F114" s="53">
        <v>8.8000000000000007</v>
      </c>
      <c r="G114" s="54">
        <f t="shared" si="12"/>
        <v>285</v>
      </c>
      <c r="H114" s="55">
        <v>3.15</v>
      </c>
      <c r="I114" s="54">
        <f t="shared" si="13"/>
        <v>327</v>
      </c>
      <c r="J114" s="53">
        <v>19</v>
      </c>
      <c r="K114" s="54">
        <f t="shared" si="14"/>
        <v>267</v>
      </c>
      <c r="L114">
        <f t="shared" si="15"/>
        <v>879</v>
      </c>
      <c r="M114" s="56">
        <v>16</v>
      </c>
    </row>
    <row r="115" spans="1:13" ht="15.75" x14ac:dyDescent="0.25">
      <c r="A115" s="18" t="s">
        <v>178</v>
      </c>
      <c r="B115" s="19" t="s">
        <v>171</v>
      </c>
      <c r="C115" s="20">
        <v>2013</v>
      </c>
      <c r="D115" s="21" t="s">
        <v>18</v>
      </c>
      <c r="E115" s="22" t="s">
        <v>19</v>
      </c>
      <c r="F115" s="53">
        <v>8.9</v>
      </c>
      <c r="G115" s="54">
        <f t="shared" si="12"/>
        <v>276</v>
      </c>
      <c r="H115" s="55">
        <v>3.19</v>
      </c>
      <c r="I115" s="54">
        <f t="shared" si="13"/>
        <v>332</v>
      </c>
      <c r="J115" s="53">
        <v>18</v>
      </c>
      <c r="K115" s="54">
        <f t="shared" si="14"/>
        <v>253</v>
      </c>
      <c r="L115">
        <f t="shared" si="15"/>
        <v>861</v>
      </c>
      <c r="M115" s="56">
        <v>17</v>
      </c>
    </row>
    <row r="116" spans="1:13" ht="15.75" x14ac:dyDescent="0.25">
      <c r="A116" s="18" t="s">
        <v>179</v>
      </c>
      <c r="B116" s="19" t="s">
        <v>17</v>
      </c>
      <c r="C116" s="20">
        <v>2013</v>
      </c>
      <c r="D116" s="21" t="s">
        <v>18</v>
      </c>
      <c r="E116" s="22" t="s">
        <v>26</v>
      </c>
      <c r="F116" s="53">
        <v>8.9</v>
      </c>
      <c r="G116" s="54">
        <f t="shared" si="12"/>
        <v>276</v>
      </c>
      <c r="H116" s="55">
        <v>3.12</v>
      </c>
      <c r="I116" s="54">
        <f t="shared" si="13"/>
        <v>323</v>
      </c>
      <c r="J116" s="53">
        <v>18.5</v>
      </c>
      <c r="K116" s="54">
        <f t="shared" si="14"/>
        <v>260</v>
      </c>
      <c r="L116">
        <f t="shared" si="15"/>
        <v>859</v>
      </c>
      <c r="M116" s="56">
        <v>18</v>
      </c>
    </row>
    <row r="117" spans="1:13" ht="15.75" x14ac:dyDescent="0.25">
      <c r="A117" s="18" t="s">
        <v>180</v>
      </c>
      <c r="B117" s="19" t="s">
        <v>59</v>
      </c>
      <c r="C117" s="20">
        <v>2013</v>
      </c>
      <c r="D117" s="21" t="s">
        <v>18</v>
      </c>
      <c r="E117" s="22" t="s">
        <v>23</v>
      </c>
      <c r="F117" s="53">
        <v>8.8000000000000007</v>
      </c>
      <c r="G117" s="54">
        <f t="shared" si="12"/>
        <v>285</v>
      </c>
      <c r="H117" s="55">
        <v>3.15</v>
      </c>
      <c r="I117" s="54">
        <f t="shared" si="13"/>
        <v>327</v>
      </c>
      <c r="J117" s="53">
        <v>16.5</v>
      </c>
      <c r="K117" s="54">
        <f t="shared" si="14"/>
        <v>233</v>
      </c>
      <c r="L117">
        <f t="shared" si="15"/>
        <v>845</v>
      </c>
      <c r="M117" s="56">
        <v>19</v>
      </c>
    </row>
    <row r="118" spans="1:13" ht="15.75" x14ac:dyDescent="0.25">
      <c r="A118" s="18" t="s">
        <v>181</v>
      </c>
      <c r="B118" s="19" t="s">
        <v>182</v>
      </c>
      <c r="C118" s="20">
        <v>2013</v>
      </c>
      <c r="D118" s="21" t="s">
        <v>18</v>
      </c>
      <c r="E118" s="22" t="s">
        <v>19</v>
      </c>
      <c r="F118" s="53">
        <v>8.8000000000000007</v>
      </c>
      <c r="G118" s="54">
        <f t="shared" si="12"/>
        <v>285</v>
      </c>
      <c r="H118" s="55">
        <v>3.09</v>
      </c>
      <c r="I118" s="54">
        <f t="shared" si="13"/>
        <v>319</v>
      </c>
      <c r="J118" s="53">
        <v>16.5</v>
      </c>
      <c r="K118" s="54">
        <f t="shared" si="14"/>
        <v>233</v>
      </c>
      <c r="L118">
        <f t="shared" si="15"/>
        <v>837</v>
      </c>
      <c r="M118" s="56">
        <v>20</v>
      </c>
    </row>
    <row r="119" spans="1:13" ht="15.75" x14ac:dyDescent="0.25">
      <c r="A119" s="18" t="s">
        <v>183</v>
      </c>
      <c r="B119" s="19" t="s">
        <v>184</v>
      </c>
      <c r="C119" s="20">
        <v>2013</v>
      </c>
      <c r="D119" s="21" t="s">
        <v>18</v>
      </c>
      <c r="E119" s="22" t="s">
        <v>37</v>
      </c>
      <c r="F119" s="53">
        <v>8.6</v>
      </c>
      <c r="G119" s="54">
        <f t="shared" si="12"/>
        <v>304</v>
      </c>
      <c r="H119" s="55">
        <v>3.35</v>
      </c>
      <c r="I119" s="54">
        <f t="shared" si="13"/>
        <v>354</v>
      </c>
      <c r="J119" s="53">
        <v>12.5</v>
      </c>
      <c r="K119" s="54">
        <f t="shared" si="14"/>
        <v>173</v>
      </c>
      <c r="L119">
        <f t="shared" si="15"/>
        <v>831</v>
      </c>
      <c r="M119" s="56">
        <v>21</v>
      </c>
    </row>
    <row r="120" spans="1:13" ht="15.75" x14ac:dyDescent="0.25">
      <c r="A120" s="18" t="s">
        <v>185</v>
      </c>
      <c r="B120" s="19" t="s">
        <v>186</v>
      </c>
      <c r="C120" s="20">
        <v>2013</v>
      </c>
      <c r="D120" s="21" t="s">
        <v>49</v>
      </c>
      <c r="E120" s="22" t="s">
        <v>50</v>
      </c>
      <c r="F120" s="53">
        <v>9.1999999999999993</v>
      </c>
      <c r="G120" s="54">
        <f t="shared" si="12"/>
        <v>249</v>
      </c>
      <c r="H120" s="55">
        <v>3.02</v>
      </c>
      <c r="I120" s="54">
        <f t="shared" si="13"/>
        <v>309</v>
      </c>
      <c r="J120" s="53">
        <v>18</v>
      </c>
      <c r="K120" s="54">
        <f t="shared" si="14"/>
        <v>253</v>
      </c>
      <c r="L120">
        <f t="shared" si="15"/>
        <v>811</v>
      </c>
      <c r="M120" s="56">
        <v>22</v>
      </c>
    </row>
    <row r="121" spans="1:13" ht="15.75" x14ac:dyDescent="0.25">
      <c r="A121" s="18" t="s">
        <v>92</v>
      </c>
      <c r="B121" s="19" t="s">
        <v>123</v>
      </c>
      <c r="C121" s="20">
        <v>2013</v>
      </c>
      <c r="D121" s="21" t="s">
        <v>18</v>
      </c>
      <c r="E121" s="22" t="s">
        <v>19</v>
      </c>
      <c r="F121" s="53">
        <v>9.8000000000000007</v>
      </c>
      <c r="G121" s="54">
        <f t="shared" si="12"/>
        <v>201</v>
      </c>
      <c r="H121" s="55">
        <v>2.93</v>
      </c>
      <c r="I121" s="54">
        <f t="shared" si="13"/>
        <v>297</v>
      </c>
      <c r="J121" s="53">
        <v>21</v>
      </c>
      <c r="K121" s="54">
        <f t="shared" si="14"/>
        <v>292</v>
      </c>
      <c r="L121">
        <f t="shared" si="15"/>
        <v>790</v>
      </c>
      <c r="M121" s="56">
        <v>23</v>
      </c>
    </row>
    <row r="122" spans="1:13" ht="15.75" x14ac:dyDescent="0.25">
      <c r="A122" s="18" t="s">
        <v>187</v>
      </c>
      <c r="B122" s="19" t="s">
        <v>188</v>
      </c>
      <c r="C122" s="20">
        <v>2013</v>
      </c>
      <c r="D122" s="21" t="s">
        <v>18</v>
      </c>
      <c r="E122" s="22" t="s">
        <v>189</v>
      </c>
      <c r="F122" s="53">
        <v>9.6999999999999993</v>
      </c>
      <c r="G122" s="54">
        <f t="shared" si="12"/>
        <v>209</v>
      </c>
      <c r="H122" s="55">
        <v>2.99</v>
      </c>
      <c r="I122" s="54">
        <f t="shared" si="13"/>
        <v>305</v>
      </c>
      <c r="J122" s="53">
        <v>19</v>
      </c>
      <c r="K122" s="54">
        <f t="shared" si="14"/>
        <v>267</v>
      </c>
      <c r="L122">
        <f t="shared" si="15"/>
        <v>781</v>
      </c>
      <c r="M122" s="56">
        <v>24</v>
      </c>
    </row>
    <row r="123" spans="1:13" ht="15.75" x14ac:dyDescent="0.25">
      <c r="A123" s="18" t="s">
        <v>190</v>
      </c>
      <c r="B123" s="19" t="s">
        <v>191</v>
      </c>
      <c r="C123" s="20">
        <v>2013</v>
      </c>
      <c r="D123" s="21" t="s">
        <v>18</v>
      </c>
      <c r="E123" s="22" t="s">
        <v>19</v>
      </c>
      <c r="F123" s="53">
        <v>9.1999999999999993</v>
      </c>
      <c r="G123" s="54">
        <f t="shared" si="12"/>
        <v>249</v>
      </c>
      <c r="H123" s="55">
        <v>3.01</v>
      </c>
      <c r="I123" s="54">
        <f t="shared" si="13"/>
        <v>308</v>
      </c>
      <c r="J123" s="53">
        <v>14.5</v>
      </c>
      <c r="K123" s="54">
        <f t="shared" si="14"/>
        <v>204</v>
      </c>
      <c r="L123">
        <f t="shared" si="15"/>
        <v>761</v>
      </c>
      <c r="M123" s="56">
        <v>25</v>
      </c>
    </row>
    <row r="124" spans="1:13" ht="16.5" thickBot="1" x14ac:dyDescent="0.3">
      <c r="A124" s="28" t="s">
        <v>192</v>
      </c>
      <c r="B124" s="29" t="s">
        <v>193</v>
      </c>
      <c r="C124" s="30">
        <v>2013</v>
      </c>
      <c r="D124" s="31" t="s">
        <v>18</v>
      </c>
      <c r="E124" s="32" t="s">
        <v>23</v>
      </c>
      <c r="F124" s="33">
        <v>9.8000000000000007</v>
      </c>
      <c r="G124" s="34">
        <f t="shared" si="12"/>
        <v>201</v>
      </c>
      <c r="H124" s="35">
        <v>2.4300000000000002</v>
      </c>
      <c r="I124" s="34">
        <f t="shared" si="13"/>
        <v>223</v>
      </c>
      <c r="J124" s="33">
        <v>11.5</v>
      </c>
      <c r="K124" s="34">
        <f t="shared" si="14"/>
        <v>156</v>
      </c>
      <c r="L124" s="36">
        <f t="shared" si="15"/>
        <v>580</v>
      </c>
      <c r="M124" s="57">
        <v>26</v>
      </c>
    </row>
    <row r="127" spans="1:13" ht="16.5" thickBot="1" x14ac:dyDescent="0.3">
      <c r="A127" s="4" t="s">
        <v>194</v>
      </c>
    </row>
    <row r="128" spans="1:13" ht="21.75" thickBot="1" x14ac:dyDescent="0.4">
      <c r="A128" s="37" t="s">
        <v>2</v>
      </c>
      <c r="B128" s="38" t="s">
        <v>3</v>
      </c>
      <c r="C128" s="39" t="s">
        <v>4</v>
      </c>
      <c r="D128" s="39" t="s">
        <v>5</v>
      </c>
      <c r="E128" s="40" t="s">
        <v>6</v>
      </c>
      <c r="F128" s="41" t="s">
        <v>195</v>
      </c>
      <c r="G128" s="42"/>
      <c r="H128" s="41" t="s">
        <v>8</v>
      </c>
      <c r="I128" s="42"/>
      <c r="J128" s="41" t="s">
        <v>9</v>
      </c>
      <c r="K128" s="42"/>
      <c r="L128" s="43" t="s">
        <v>10</v>
      </c>
      <c r="M128" s="44"/>
    </row>
    <row r="129" spans="1:13" ht="16.5" thickBot="1" x14ac:dyDescent="0.3">
      <c r="A129" s="45"/>
      <c r="B129" s="46"/>
      <c r="C129" s="47"/>
      <c r="D129" s="47"/>
      <c r="E129" s="48"/>
      <c r="F129" s="49" t="s">
        <v>11</v>
      </c>
      <c r="G129" s="50" t="s">
        <v>12</v>
      </c>
      <c r="H129" s="51" t="s">
        <v>13</v>
      </c>
      <c r="I129" s="50" t="s">
        <v>12</v>
      </c>
      <c r="J129" s="49" t="s">
        <v>13</v>
      </c>
      <c r="K129" s="50" t="s">
        <v>12</v>
      </c>
      <c r="L129" s="52" t="s">
        <v>14</v>
      </c>
      <c r="M129" s="50" t="s">
        <v>15</v>
      </c>
    </row>
    <row r="130" spans="1:13" ht="15.75" x14ac:dyDescent="0.25">
      <c r="A130" s="18" t="s">
        <v>196</v>
      </c>
      <c r="B130" s="19" t="s">
        <v>197</v>
      </c>
      <c r="C130" s="20">
        <v>2012</v>
      </c>
      <c r="D130" s="21" t="s">
        <v>18</v>
      </c>
      <c r="E130" s="22" t="s">
        <v>19</v>
      </c>
      <c r="F130" s="53">
        <v>10.7</v>
      </c>
      <c r="G130" s="54">
        <f t="shared" ref="G130:G145" si="16">IF(ROUNDDOWN((75/(F130+0.24)-3.998)/0.0066,0)&gt;0,IF(ROUNDDOWN((75/(F130+0.24)-3.998)/0.0066,0)&lt;10000,ROUNDDOWN((75/(F130+0.24)-3.998)/0.0066,0),0),0)</f>
        <v>432</v>
      </c>
      <c r="H130" s="55">
        <v>4.78</v>
      </c>
      <c r="I130" s="54">
        <f t="shared" ref="I130:I145" si="17">IF(ROUNDDOWN((SQRT(H130)-1.0935)/0.00208,0)&gt;0,ROUNDDOWN((SQRT(H130)-1.0935)/0.00208,0),0)</f>
        <v>525</v>
      </c>
      <c r="J130" s="53">
        <v>27.5</v>
      </c>
      <c r="K130" s="54">
        <f t="shared" ref="K130:K145" si="18">IF(ROUNDDOWN((SQRT(J130)-1.4149)/0.01039,0)&gt;0,ROUNDDOWN((SQRT(J130)-1.4149)/0.01039,0),0)</f>
        <v>368</v>
      </c>
      <c r="L130">
        <f t="shared" ref="L130:L145" si="19">SUM(G130+I130+K130)</f>
        <v>1325</v>
      </c>
      <c r="M130" s="56">
        <v>1</v>
      </c>
    </row>
    <row r="131" spans="1:13" ht="15.75" x14ac:dyDescent="0.25">
      <c r="A131" s="18" t="s">
        <v>198</v>
      </c>
      <c r="B131" s="19" t="s">
        <v>85</v>
      </c>
      <c r="C131" s="20">
        <v>2012</v>
      </c>
      <c r="D131" s="21" t="s">
        <v>18</v>
      </c>
      <c r="E131" s="22" t="s">
        <v>19</v>
      </c>
      <c r="F131" s="53">
        <v>11.4</v>
      </c>
      <c r="G131" s="54">
        <f t="shared" si="16"/>
        <v>370</v>
      </c>
      <c r="H131" s="55">
        <v>4.1100000000000003</v>
      </c>
      <c r="I131" s="54">
        <f t="shared" si="17"/>
        <v>448</v>
      </c>
      <c r="J131" s="53">
        <v>30.5</v>
      </c>
      <c r="K131" s="54">
        <f t="shared" si="18"/>
        <v>395</v>
      </c>
      <c r="L131">
        <f t="shared" si="19"/>
        <v>1213</v>
      </c>
      <c r="M131" s="56">
        <v>2</v>
      </c>
    </row>
    <row r="132" spans="1:13" ht="15.75" x14ac:dyDescent="0.25">
      <c r="A132" s="18" t="s">
        <v>199</v>
      </c>
      <c r="B132" s="19" t="s">
        <v>200</v>
      </c>
      <c r="C132" s="20">
        <v>2012</v>
      </c>
      <c r="D132" s="21" t="s">
        <v>18</v>
      </c>
      <c r="E132" s="22" t="s">
        <v>19</v>
      </c>
      <c r="F132" s="53">
        <v>10.7</v>
      </c>
      <c r="G132" s="54">
        <f t="shared" si="16"/>
        <v>432</v>
      </c>
      <c r="H132" s="55">
        <v>4.2</v>
      </c>
      <c r="I132" s="54">
        <f t="shared" si="17"/>
        <v>459</v>
      </c>
      <c r="J132" s="53">
        <v>21</v>
      </c>
      <c r="K132" s="54">
        <f t="shared" si="18"/>
        <v>304</v>
      </c>
      <c r="L132">
        <f t="shared" si="19"/>
        <v>1195</v>
      </c>
      <c r="M132" s="56">
        <v>3</v>
      </c>
    </row>
    <row r="133" spans="1:13" ht="15.75" x14ac:dyDescent="0.25">
      <c r="A133" s="18" t="s">
        <v>35</v>
      </c>
      <c r="B133" s="19" t="s">
        <v>201</v>
      </c>
      <c r="C133" s="20">
        <v>2012</v>
      </c>
      <c r="D133" s="21" t="s">
        <v>18</v>
      </c>
      <c r="E133" s="22" t="s">
        <v>37</v>
      </c>
      <c r="F133" s="53">
        <v>11.1</v>
      </c>
      <c r="G133" s="54">
        <f t="shared" si="16"/>
        <v>396</v>
      </c>
      <c r="H133" s="55">
        <v>4.03</v>
      </c>
      <c r="I133" s="54">
        <f t="shared" si="17"/>
        <v>439</v>
      </c>
      <c r="J133" s="53">
        <v>19</v>
      </c>
      <c r="K133" s="54">
        <f t="shared" si="18"/>
        <v>283</v>
      </c>
      <c r="L133">
        <f t="shared" si="19"/>
        <v>1118</v>
      </c>
      <c r="M133" s="56">
        <v>4</v>
      </c>
    </row>
    <row r="134" spans="1:13" ht="31.5" x14ac:dyDescent="0.25">
      <c r="A134" s="18" t="s">
        <v>45</v>
      </c>
      <c r="B134" s="19" t="s">
        <v>202</v>
      </c>
      <c r="C134" s="20">
        <v>2012</v>
      </c>
      <c r="D134" s="21" t="s">
        <v>18</v>
      </c>
      <c r="E134" s="22" t="s">
        <v>19</v>
      </c>
      <c r="F134" s="53">
        <v>11.7</v>
      </c>
      <c r="G134" s="54">
        <f t="shared" si="16"/>
        <v>345</v>
      </c>
      <c r="H134" s="55">
        <v>3.8</v>
      </c>
      <c r="I134" s="54">
        <f t="shared" si="17"/>
        <v>411</v>
      </c>
      <c r="J134" s="53">
        <v>25</v>
      </c>
      <c r="K134" s="54">
        <f t="shared" si="18"/>
        <v>345</v>
      </c>
      <c r="L134">
        <f t="shared" si="19"/>
        <v>1101</v>
      </c>
      <c r="M134" s="56">
        <v>5</v>
      </c>
    </row>
    <row r="135" spans="1:13" ht="15.75" x14ac:dyDescent="0.25">
      <c r="A135" s="18" t="s">
        <v>203</v>
      </c>
      <c r="B135" s="19" t="s">
        <v>204</v>
      </c>
      <c r="C135" s="20">
        <v>2012</v>
      </c>
      <c r="D135" s="21" t="s">
        <v>18</v>
      </c>
      <c r="E135" s="22" t="s">
        <v>137</v>
      </c>
      <c r="F135" s="53">
        <v>11.6</v>
      </c>
      <c r="G135" s="54">
        <f t="shared" si="16"/>
        <v>354</v>
      </c>
      <c r="H135" s="55">
        <v>3.69</v>
      </c>
      <c r="I135" s="54">
        <f t="shared" si="17"/>
        <v>397</v>
      </c>
      <c r="J135" s="53">
        <v>21.5</v>
      </c>
      <c r="K135" s="54">
        <f t="shared" si="18"/>
        <v>310</v>
      </c>
      <c r="L135">
        <f t="shared" si="19"/>
        <v>1061</v>
      </c>
      <c r="M135" s="56">
        <v>6</v>
      </c>
    </row>
    <row r="136" spans="1:13" ht="15.75" x14ac:dyDescent="0.25">
      <c r="A136" s="18" t="s">
        <v>205</v>
      </c>
      <c r="B136" s="19" t="s">
        <v>206</v>
      </c>
      <c r="C136" s="20">
        <v>2012</v>
      </c>
      <c r="D136" s="21" t="s">
        <v>18</v>
      </c>
      <c r="E136" s="22" t="s">
        <v>19</v>
      </c>
      <c r="F136" s="53">
        <v>12.1</v>
      </c>
      <c r="G136" s="54">
        <f t="shared" si="16"/>
        <v>315</v>
      </c>
      <c r="H136" s="55">
        <v>3.72</v>
      </c>
      <c r="I136" s="54">
        <f t="shared" si="17"/>
        <v>401</v>
      </c>
      <c r="J136" s="53">
        <v>20.5</v>
      </c>
      <c r="K136" s="54">
        <f t="shared" si="18"/>
        <v>299</v>
      </c>
      <c r="L136">
        <f t="shared" si="19"/>
        <v>1015</v>
      </c>
      <c r="M136" s="56">
        <v>7</v>
      </c>
    </row>
    <row r="137" spans="1:13" ht="15.75" x14ac:dyDescent="0.25">
      <c r="A137" s="18" t="s">
        <v>207</v>
      </c>
      <c r="B137" s="19" t="s">
        <v>208</v>
      </c>
      <c r="C137" s="20">
        <v>2012</v>
      </c>
      <c r="D137" s="21" t="s">
        <v>18</v>
      </c>
      <c r="E137" s="22" t="s">
        <v>19</v>
      </c>
      <c r="F137" s="53">
        <v>11.8</v>
      </c>
      <c r="G137" s="54">
        <f t="shared" si="16"/>
        <v>338</v>
      </c>
      <c r="H137" s="55">
        <v>3.84</v>
      </c>
      <c r="I137" s="54">
        <f t="shared" si="17"/>
        <v>416</v>
      </c>
      <c r="J137" s="53">
        <v>15.5</v>
      </c>
      <c r="K137" s="54">
        <f t="shared" si="18"/>
        <v>242</v>
      </c>
      <c r="L137">
        <f t="shared" si="19"/>
        <v>996</v>
      </c>
      <c r="M137" s="56">
        <v>8</v>
      </c>
    </row>
    <row r="138" spans="1:13" ht="15.75" x14ac:dyDescent="0.25">
      <c r="A138" s="18" t="s">
        <v>209</v>
      </c>
      <c r="B138" s="19" t="s">
        <v>210</v>
      </c>
      <c r="C138" s="20">
        <v>2012</v>
      </c>
      <c r="D138" s="21" t="s">
        <v>18</v>
      </c>
      <c r="E138" s="22" t="s">
        <v>137</v>
      </c>
      <c r="F138" s="53">
        <v>12.3</v>
      </c>
      <c r="G138" s="54">
        <f t="shared" si="16"/>
        <v>300</v>
      </c>
      <c r="H138" s="55">
        <v>3.46</v>
      </c>
      <c r="I138" s="54">
        <f t="shared" si="17"/>
        <v>368</v>
      </c>
      <c r="J138" s="53">
        <v>22.5</v>
      </c>
      <c r="K138" s="54">
        <f t="shared" si="18"/>
        <v>320</v>
      </c>
      <c r="L138">
        <f t="shared" si="19"/>
        <v>988</v>
      </c>
      <c r="M138" s="56">
        <v>9</v>
      </c>
    </row>
    <row r="139" spans="1:13" ht="15.75" x14ac:dyDescent="0.25">
      <c r="A139" s="18" t="s">
        <v>211</v>
      </c>
      <c r="B139" s="19" t="s">
        <v>212</v>
      </c>
      <c r="C139" s="20">
        <v>2012</v>
      </c>
      <c r="D139" s="21" t="s">
        <v>18</v>
      </c>
      <c r="E139" s="22" t="s">
        <v>137</v>
      </c>
      <c r="F139" s="53">
        <v>12.5</v>
      </c>
      <c r="G139" s="54">
        <f t="shared" si="16"/>
        <v>286</v>
      </c>
      <c r="H139" s="55">
        <v>3.48</v>
      </c>
      <c r="I139" s="54">
        <f t="shared" si="17"/>
        <v>371</v>
      </c>
      <c r="J139" s="53">
        <v>21</v>
      </c>
      <c r="K139" s="54">
        <f t="shared" si="18"/>
        <v>304</v>
      </c>
      <c r="L139">
        <f t="shared" si="19"/>
        <v>961</v>
      </c>
      <c r="M139" s="56">
        <v>10</v>
      </c>
    </row>
    <row r="140" spans="1:13" ht="15.75" x14ac:dyDescent="0.25">
      <c r="A140" s="18" t="s">
        <v>213</v>
      </c>
      <c r="B140" s="19" t="s">
        <v>83</v>
      </c>
      <c r="C140" s="20">
        <v>2012</v>
      </c>
      <c r="D140" s="21" t="s">
        <v>18</v>
      </c>
      <c r="E140" s="22" t="s">
        <v>137</v>
      </c>
      <c r="F140" s="53">
        <v>12.3</v>
      </c>
      <c r="G140" s="54">
        <f t="shared" si="16"/>
        <v>300</v>
      </c>
      <c r="H140" s="55">
        <v>3.34</v>
      </c>
      <c r="I140" s="54">
        <f t="shared" si="17"/>
        <v>352</v>
      </c>
      <c r="J140" s="53">
        <v>21</v>
      </c>
      <c r="K140" s="54">
        <f t="shared" si="18"/>
        <v>304</v>
      </c>
      <c r="L140">
        <f t="shared" si="19"/>
        <v>956</v>
      </c>
      <c r="M140" s="56">
        <v>11</v>
      </c>
    </row>
    <row r="141" spans="1:13" ht="15.75" x14ac:dyDescent="0.25">
      <c r="A141" s="18" t="s">
        <v>214</v>
      </c>
      <c r="B141" s="19" t="s">
        <v>215</v>
      </c>
      <c r="C141" s="20">
        <v>2012</v>
      </c>
      <c r="D141" s="21" t="s">
        <v>18</v>
      </c>
      <c r="E141" s="22" t="s">
        <v>31</v>
      </c>
      <c r="F141" s="53">
        <v>12.1</v>
      </c>
      <c r="G141" s="54">
        <f t="shared" si="16"/>
        <v>315</v>
      </c>
      <c r="H141" s="55">
        <v>3.47</v>
      </c>
      <c r="I141" s="54">
        <f t="shared" si="17"/>
        <v>369</v>
      </c>
      <c r="J141" s="53">
        <v>17.5</v>
      </c>
      <c r="K141" s="54">
        <f t="shared" si="18"/>
        <v>266</v>
      </c>
      <c r="L141">
        <f t="shared" si="19"/>
        <v>950</v>
      </c>
      <c r="M141" s="56">
        <v>12</v>
      </c>
    </row>
    <row r="142" spans="1:13" ht="15.75" x14ac:dyDescent="0.25">
      <c r="A142" s="18" t="s">
        <v>135</v>
      </c>
      <c r="B142" s="19" t="s">
        <v>216</v>
      </c>
      <c r="C142" s="20">
        <v>2012</v>
      </c>
      <c r="D142" s="21" t="s">
        <v>18</v>
      </c>
      <c r="E142" s="22" t="s">
        <v>137</v>
      </c>
      <c r="F142" s="53">
        <v>12.3</v>
      </c>
      <c r="G142" s="54">
        <f t="shared" si="16"/>
        <v>300</v>
      </c>
      <c r="H142" s="55">
        <v>3.44</v>
      </c>
      <c r="I142" s="54">
        <f t="shared" si="17"/>
        <v>365</v>
      </c>
      <c r="J142" s="53">
        <v>17</v>
      </c>
      <c r="K142" s="54">
        <f t="shared" si="18"/>
        <v>260</v>
      </c>
      <c r="L142">
        <f t="shared" si="19"/>
        <v>925</v>
      </c>
      <c r="M142" s="56">
        <v>13</v>
      </c>
    </row>
    <row r="143" spans="1:13" ht="15.75" x14ac:dyDescent="0.25">
      <c r="A143" s="18" t="s">
        <v>217</v>
      </c>
      <c r="B143" s="19" t="s">
        <v>177</v>
      </c>
      <c r="C143" s="20">
        <v>2012</v>
      </c>
      <c r="D143" s="21" t="s">
        <v>18</v>
      </c>
      <c r="E143" s="22" t="s">
        <v>31</v>
      </c>
      <c r="F143" s="53">
        <v>13</v>
      </c>
      <c r="G143" s="54">
        <f t="shared" si="16"/>
        <v>252</v>
      </c>
      <c r="H143" s="55">
        <v>3.34</v>
      </c>
      <c r="I143" s="54">
        <f t="shared" si="17"/>
        <v>352</v>
      </c>
      <c r="J143" s="53">
        <v>18.5</v>
      </c>
      <c r="K143" s="54">
        <f t="shared" si="18"/>
        <v>277</v>
      </c>
      <c r="L143">
        <f t="shared" si="19"/>
        <v>881</v>
      </c>
      <c r="M143" s="56">
        <v>14</v>
      </c>
    </row>
    <row r="144" spans="1:13" ht="15.75" x14ac:dyDescent="0.25">
      <c r="A144" s="18" t="s">
        <v>218</v>
      </c>
      <c r="B144" s="19" t="s">
        <v>219</v>
      </c>
      <c r="C144" s="20">
        <v>2012</v>
      </c>
      <c r="D144" s="21" t="s">
        <v>18</v>
      </c>
      <c r="E144" s="22" t="s">
        <v>19</v>
      </c>
      <c r="F144" s="53">
        <v>12.6</v>
      </c>
      <c r="G144" s="54">
        <f t="shared" si="16"/>
        <v>279</v>
      </c>
      <c r="H144" s="55">
        <v>3.24</v>
      </c>
      <c r="I144" s="54">
        <f t="shared" si="17"/>
        <v>339</v>
      </c>
      <c r="J144" s="53">
        <v>14.5</v>
      </c>
      <c r="K144" s="54">
        <f t="shared" si="18"/>
        <v>230</v>
      </c>
      <c r="L144">
        <f t="shared" si="19"/>
        <v>848</v>
      </c>
      <c r="M144" s="56">
        <v>15</v>
      </c>
    </row>
    <row r="145" spans="1:13" ht="16.5" thickBot="1" x14ac:dyDescent="0.3">
      <c r="A145" s="28" t="s">
        <v>220</v>
      </c>
      <c r="B145" s="29" t="s">
        <v>221</v>
      </c>
      <c r="C145" s="30">
        <v>2012</v>
      </c>
      <c r="D145" s="31" t="s">
        <v>18</v>
      </c>
      <c r="E145" s="32" t="s">
        <v>137</v>
      </c>
      <c r="F145" s="33">
        <v>13</v>
      </c>
      <c r="G145" s="34">
        <f t="shared" si="16"/>
        <v>252</v>
      </c>
      <c r="H145" s="35">
        <v>3.13</v>
      </c>
      <c r="I145" s="34">
        <f t="shared" si="17"/>
        <v>324</v>
      </c>
      <c r="J145" s="33">
        <v>17</v>
      </c>
      <c r="K145" s="34">
        <f t="shared" si="18"/>
        <v>260</v>
      </c>
      <c r="L145" s="36">
        <f t="shared" si="19"/>
        <v>836</v>
      </c>
      <c r="M145" s="57">
        <v>16</v>
      </c>
    </row>
    <row r="148" spans="1:13" ht="16.5" thickBot="1" x14ac:dyDescent="0.3">
      <c r="A148" s="4" t="s">
        <v>222</v>
      </c>
    </row>
    <row r="149" spans="1:13" ht="21.75" thickBot="1" x14ac:dyDescent="0.4">
      <c r="A149" s="5" t="s">
        <v>2</v>
      </c>
      <c r="B149" s="6" t="s">
        <v>3</v>
      </c>
      <c r="C149" s="7" t="s">
        <v>4</v>
      </c>
      <c r="D149" s="7" t="s">
        <v>5</v>
      </c>
      <c r="E149" s="8" t="s">
        <v>6</v>
      </c>
      <c r="F149" s="41" t="s">
        <v>195</v>
      </c>
      <c r="G149" s="42"/>
      <c r="H149" s="41" t="s">
        <v>8</v>
      </c>
      <c r="I149" s="42"/>
      <c r="J149" s="41" t="s">
        <v>9</v>
      </c>
      <c r="K149" s="42"/>
      <c r="L149" s="43" t="s">
        <v>10</v>
      </c>
      <c r="M149" s="44"/>
    </row>
    <row r="150" spans="1:13" ht="16.5" thickBot="1" x14ac:dyDescent="0.3">
      <c r="A150" s="71"/>
      <c r="B150" s="72"/>
      <c r="C150" s="73"/>
      <c r="D150" s="73"/>
      <c r="E150" s="74"/>
      <c r="F150" s="49" t="s">
        <v>11</v>
      </c>
      <c r="G150" s="50" t="s">
        <v>12</v>
      </c>
      <c r="H150" s="51" t="s">
        <v>13</v>
      </c>
      <c r="I150" s="50" t="s">
        <v>12</v>
      </c>
      <c r="J150" s="49" t="s">
        <v>13</v>
      </c>
      <c r="K150" s="50" t="s">
        <v>12</v>
      </c>
      <c r="L150" s="52" t="s">
        <v>14</v>
      </c>
      <c r="M150" s="50" t="s">
        <v>15</v>
      </c>
    </row>
    <row r="151" spans="1:13" ht="15.75" x14ac:dyDescent="0.25">
      <c r="A151" s="18" t="s">
        <v>223</v>
      </c>
      <c r="B151" s="19" t="s">
        <v>224</v>
      </c>
      <c r="C151" s="20">
        <v>2011</v>
      </c>
      <c r="D151" s="21" t="s">
        <v>18</v>
      </c>
      <c r="E151" s="22" t="s">
        <v>19</v>
      </c>
      <c r="F151" s="53">
        <v>11.4</v>
      </c>
      <c r="G151" s="54">
        <f t="shared" ref="G151:G159" si="20">IF(ROUNDDOWN((75/(F151+0.24)-3.998)/0.0066,0)&gt;0,IF(ROUNDDOWN((75/(F151+0.24)-3.998)/0.0066,0)&lt;10000,ROUNDDOWN((75/(F151+0.24)-3.998)/0.0066,0),0),0)</f>
        <v>370</v>
      </c>
      <c r="H151" s="55">
        <v>4.32</v>
      </c>
      <c r="I151" s="54">
        <f t="shared" ref="I151:I159" si="21">IF(ROUNDDOWN((SQRT(H151)-1.0935)/0.00208,0)&gt;0,ROUNDDOWN((SQRT(H151)-1.0935)/0.00208,0),0)</f>
        <v>473</v>
      </c>
      <c r="J151" s="53">
        <v>29.5</v>
      </c>
      <c r="K151" s="54">
        <f t="shared" ref="K151:K159" si="22">IF(ROUNDDOWN((SQRT(J151)-1.4149)/0.01039,0)&gt;0,ROUNDDOWN((SQRT(J151)-1.4149)/0.01039,0),0)</f>
        <v>386</v>
      </c>
      <c r="L151">
        <f t="shared" ref="L151:L159" si="23">SUM(G151+I151+K151)</f>
        <v>1229</v>
      </c>
      <c r="M151" s="56">
        <v>1</v>
      </c>
    </row>
    <row r="152" spans="1:13" ht="15.75" x14ac:dyDescent="0.25">
      <c r="A152" s="18" t="s">
        <v>225</v>
      </c>
      <c r="B152" s="19" t="s">
        <v>48</v>
      </c>
      <c r="C152" s="20">
        <v>2011</v>
      </c>
      <c r="D152" s="21" t="s">
        <v>18</v>
      </c>
      <c r="E152" s="22" t="s">
        <v>19</v>
      </c>
      <c r="F152" s="53">
        <v>11.5</v>
      </c>
      <c r="G152" s="54">
        <f t="shared" si="20"/>
        <v>362</v>
      </c>
      <c r="H152" s="55">
        <v>3.9</v>
      </c>
      <c r="I152" s="54">
        <f t="shared" si="21"/>
        <v>423</v>
      </c>
      <c r="J152" s="53">
        <v>35</v>
      </c>
      <c r="K152" s="54">
        <f t="shared" si="22"/>
        <v>433</v>
      </c>
      <c r="L152">
        <f t="shared" si="23"/>
        <v>1218</v>
      </c>
      <c r="M152" s="56">
        <v>2</v>
      </c>
    </row>
    <row r="153" spans="1:13" ht="15.75" x14ac:dyDescent="0.25">
      <c r="A153" s="18" t="s">
        <v>226</v>
      </c>
      <c r="B153" s="19" t="s">
        <v>25</v>
      </c>
      <c r="C153" s="20">
        <v>2011</v>
      </c>
      <c r="D153" s="21" t="s">
        <v>18</v>
      </c>
      <c r="E153" s="22" t="s">
        <v>37</v>
      </c>
      <c r="F153" s="53">
        <v>11</v>
      </c>
      <c r="G153" s="54">
        <f t="shared" si="20"/>
        <v>405</v>
      </c>
      <c r="H153" s="55">
        <v>4.3099999999999996</v>
      </c>
      <c r="I153" s="54">
        <f t="shared" si="21"/>
        <v>472</v>
      </c>
      <c r="J153" s="53">
        <v>23.5</v>
      </c>
      <c r="K153" s="54">
        <f t="shared" si="22"/>
        <v>330</v>
      </c>
      <c r="L153">
        <f t="shared" si="23"/>
        <v>1207</v>
      </c>
      <c r="M153" s="56">
        <v>3</v>
      </c>
    </row>
    <row r="154" spans="1:13" ht="15.75" x14ac:dyDescent="0.25">
      <c r="A154" s="18" t="s">
        <v>227</v>
      </c>
      <c r="B154" s="19" t="s">
        <v>228</v>
      </c>
      <c r="C154" s="20">
        <v>2011</v>
      </c>
      <c r="D154" s="21" t="s">
        <v>18</v>
      </c>
      <c r="E154" s="22" t="s">
        <v>19</v>
      </c>
      <c r="F154" s="53">
        <v>11.3</v>
      </c>
      <c r="G154" s="54">
        <f t="shared" si="20"/>
        <v>378</v>
      </c>
      <c r="H154" s="55">
        <v>4.16</v>
      </c>
      <c r="I154" s="54">
        <f t="shared" si="21"/>
        <v>454</v>
      </c>
      <c r="J154" s="53">
        <v>25</v>
      </c>
      <c r="K154" s="54">
        <f t="shared" si="22"/>
        <v>345</v>
      </c>
      <c r="L154">
        <f t="shared" si="23"/>
        <v>1177</v>
      </c>
      <c r="M154" s="56">
        <v>4</v>
      </c>
    </row>
    <row r="155" spans="1:13" ht="15.75" x14ac:dyDescent="0.25">
      <c r="A155" s="18" t="s">
        <v>229</v>
      </c>
      <c r="B155" s="19" t="s">
        <v>230</v>
      </c>
      <c r="C155" s="20">
        <v>2011</v>
      </c>
      <c r="D155" s="21" t="s">
        <v>18</v>
      </c>
      <c r="E155" s="22" t="s">
        <v>19</v>
      </c>
      <c r="F155" s="53">
        <v>11.3</v>
      </c>
      <c r="G155" s="54">
        <f t="shared" si="20"/>
        <v>378</v>
      </c>
      <c r="H155" s="55">
        <v>4.07</v>
      </c>
      <c r="I155" s="54">
        <f t="shared" si="21"/>
        <v>444</v>
      </c>
      <c r="J155" s="53">
        <v>26</v>
      </c>
      <c r="K155" s="54">
        <f t="shared" si="22"/>
        <v>354</v>
      </c>
      <c r="L155">
        <f t="shared" si="23"/>
        <v>1176</v>
      </c>
      <c r="M155" s="56">
        <v>5</v>
      </c>
    </row>
    <row r="156" spans="1:13" ht="15.75" x14ac:dyDescent="0.25">
      <c r="A156" s="18" t="s">
        <v>231</v>
      </c>
      <c r="B156" s="19" t="s">
        <v>232</v>
      </c>
      <c r="C156" s="20">
        <v>2011</v>
      </c>
      <c r="D156" s="21" t="s">
        <v>18</v>
      </c>
      <c r="E156" s="22" t="s">
        <v>31</v>
      </c>
      <c r="F156" s="53">
        <v>12.2</v>
      </c>
      <c r="G156" s="54">
        <f t="shared" si="20"/>
        <v>307</v>
      </c>
      <c r="H156" s="55">
        <v>3.75</v>
      </c>
      <c r="I156" s="54">
        <f t="shared" si="21"/>
        <v>405</v>
      </c>
      <c r="J156" s="53">
        <v>31</v>
      </c>
      <c r="K156" s="54">
        <f t="shared" si="22"/>
        <v>399</v>
      </c>
      <c r="L156">
        <f t="shared" si="23"/>
        <v>1111</v>
      </c>
      <c r="M156" s="56">
        <v>6</v>
      </c>
    </row>
    <row r="157" spans="1:13" ht="15.75" x14ac:dyDescent="0.25">
      <c r="A157" s="18" t="s">
        <v>233</v>
      </c>
      <c r="B157" s="19" t="s">
        <v>46</v>
      </c>
      <c r="C157" s="20">
        <v>2011</v>
      </c>
      <c r="D157" s="21" t="s">
        <v>18</v>
      </c>
      <c r="E157" s="22" t="s">
        <v>19</v>
      </c>
      <c r="F157" s="53">
        <v>11.5</v>
      </c>
      <c r="G157" s="54">
        <f t="shared" si="20"/>
        <v>362</v>
      </c>
      <c r="H157" s="55">
        <v>3.76</v>
      </c>
      <c r="I157" s="54">
        <f t="shared" si="21"/>
        <v>406</v>
      </c>
      <c r="J157" s="53">
        <v>24</v>
      </c>
      <c r="K157" s="54">
        <f t="shared" si="22"/>
        <v>335</v>
      </c>
      <c r="L157">
        <f t="shared" si="23"/>
        <v>1103</v>
      </c>
      <c r="M157" s="56">
        <v>7</v>
      </c>
    </row>
    <row r="158" spans="1:13" ht="15.75" x14ac:dyDescent="0.25">
      <c r="A158" s="18" t="s">
        <v>163</v>
      </c>
      <c r="B158" s="19" t="s">
        <v>234</v>
      </c>
      <c r="C158" s="20">
        <v>2011</v>
      </c>
      <c r="D158" s="21" t="s">
        <v>18</v>
      </c>
      <c r="E158" s="22" t="s">
        <v>19</v>
      </c>
      <c r="F158" s="53">
        <v>11.7</v>
      </c>
      <c r="G158" s="54">
        <f t="shared" si="20"/>
        <v>345</v>
      </c>
      <c r="H158" s="55">
        <v>3.97</v>
      </c>
      <c r="I158" s="54">
        <f t="shared" si="21"/>
        <v>432</v>
      </c>
      <c r="J158" s="53">
        <v>15.5</v>
      </c>
      <c r="K158" s="54">
        <f t="shared" si="22"/>
        <v>242</v>
      </c>
      <c r="L158">
        <f t="shared" si="23"/>
        <v>1019</v>
      </c>
      <c r="M158" s="56">
        <v>8</v>
      </c>
    </row>
    <row r="159" spans="1:13" ht="16.5" thickBot="1" x14ac:dyDescent="0.3">
      <c r="A159" s="28" t="s">
        <v>235</v>
      </c>
      <c r="B159" s="29" t="s">
        <v>236</v>
      </c>
      <c r="C159" s="30">
        <v>2011</v>
      </c>
      <c r="D159" s="31" t="s">
        <v>18</v>
      </c>
      <c r="E159" s="32" t="s">
        <v>31</v>
      </c>
      <c r="F159" s="33">
        <v>12.3</v>
      </c>
      <c r="G159" s="34">
        <f t="shared" si="20"/>
        <v>300</v>
      </c>
      <c r="H159" s="35">
        <v>3.54</v>
      </c>
      <c r="I159" s="34">
        <f t="shared" si="21"/>
        <v>378</v>
      </c>
      <c r="J159" s="33">
        <v>18</v>
      </c>
      <c r="K159" s="34">
        <f t="shared" si="22"/>
        <v>272</v>
      </c>
      <c r="L159" s="36">
        <f t="shared" si="23"/>
        <v>950</v>
      </c>
      <c r="M159" s="57">
        <v>9</v>
      </c>
    </row>
  </sheetData>
  <mergeCells count="33">
    <mergeCell ref="F128:G128"/>
    <mergeCell ref="H128:I128"/>
    <mergeCell ref="J128:K128"/>
    <mergeCell ref="L128:M128"/>
    <mergeCell ref="F149:G149"/>
    <mergeCell ref="H149:I149"/>
    <mergeCell ref="J149:K149"/>
    <mergeCell ref="L149:M149"/>
    <mergeCell ref="F68:G68"/>
    <mergeCell ref="H68:I68"/>
    <mergeCell ref="J68:K68"/>
    <mergeCell ref="L68:M68"/>
    <mergeCell ref="F97:G97"/>
    <mergeCell ref="H97:I97"/>
    <mergeCell ref="J97:K97"/>
    <mergeCell ref="L97:M97"/>
    <mergeCell ref="F20:G20"/>
    <mergeCell ref="H20:I20"/>
    <mergeCell ref="J20:K20"/>
    <mergeCell ref="L20:M20"/>
    <mergeCell ref="F44:G44"/>
    <mergeCell ref="H44:I44"/>
    <mergeCell ref="J44:K44"/>
    <mergeCell ref="L44:M44"/>
    <mergeCell ref="A1:E1"/>
    <mergeCell ref="F3:G3"/>
    <mergeCell ref="H3:I3"/>
    <mergeCell ref="J3:K3"/>
    <mergeCell ref="L3:M3"/>
    <mergeCell ref="F10:G10"/>
    <mergeCell ref="H10:I10"/>
    <mergeCell ref="J10:K10"/>
    <mergeCell ref="L10:M10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13C14-66B2-48A4-959C-56DCEF591BC2}">
  <dimension ref="A1:M112"/>
  <sheetViews>
    <sheetView workbookViewId="0">
      <selection sqref="A1:E1"/>
    </sheetView>
  </sheetViews>
  <sheetFormatPr baseColWidth="10" defaultRowHeight="15" x14ac:dyDescent="0.25"/>
  <cols>
    <col min="1" max="1" width="15.140625" customWidth="1"/>
    <col min="4" max="4" width="9" customWidth="1"/>
    <col min="5" max="5" width="24.5703125" customWidth="1"/>
    <col min="6" max="6" width="11.42578125" style="2"/>
    <col min="8" max="8" width="11.42578125" style="3"/>
    <col min="10" max="10" width="11.42578125" style="2"/>
    <col min="12" max="12" width="16" customWidth="1"/>
  </cols>
  <sheetData>
    <row r="1" spans="1:13" ht="19.5" thickBot="1" x14ac:dyDescent="0.35">
      <c r="A1" s="1" t="s">
        <v>0</v>
      </c>
      <c r="B1" s="1"/>
      <c r="C1" s="1"/>
      <c r="D1" s="1"/>
      <c r="E1" s="1"/>
    </row>
    <row r="3" spans="1:13" ht="16.5" thickBot="1" x14ac:dyDescent="0.3">
      <c r="A3" s="4" t="s">
        <v>249</v>
      </c>
    </row>
    <row r="4" spans="1:13" ht="21.75" thickBot="1" x14ac:dyDescent="0.4">
      <c r="A4" s="5" t="s">
        <v>2</v>
      </c>
      <c r="B4" s="6" t="s">
        <v>3</v>
      </c>
      <c r="C4" s="7" t="s">
        <v>4</v>
      </c>
      <c r="D4" s="7" t="s">
        <v>5</v>
      </c>
      <c r="E4" s="77" t="s">
        <v>6</v>
      </c>
      <c r="F4" s="9" t="s">
        <v>7</v>
      </c>
      <c r="G4" s="10"/>
      <c r="H4" s="9" t="s">
        <v>8</v>
      </c>
      <c r="I4" s="10"/>
      <c r="J4" s="9" t="s">
        <v>9</v>
      </c>
      <c r="K4" s="10"/>
      <c r="L4" s="11" t="s">
        <v>10</v>
      </c>
      <c r="M4" s="12"/>
    </row>
    <row r="5" spans="1:13" ht="16.5" thickBot="1" x14ac:dyDescent="0.3">
      <c r="A5" s="108"/>
      <c r="B5" s="108"/>
      <c r="C5" s="108"/>
      <c r="D5" s="108"/>
      <c r="E5" s="108"/>
      <c r="F5" s="109" t="s">
        <v>11</v>
      </c>
      <c r="G5" s="110" t="s">
        <v>12</v>
      </c>
      <c r="H5" s="111" t="s">
        <v>13</v>
      </c>
      <c r="I5" s="110" t="s">
        <v>12</v>
      </c>
      <c r="J5" s="109" t="s">
        <v>13</v>
      </c>
      <c r="K5" s="110" t="s">
        <v>12</v>
      </c>
      <c r="L5" s="112" t="s">
        <v>14</v>
      </c>
      <c r="M5" s="110" t="s">
        <v>15</v>
      </c>
    </row>
    <row r="6" spans="1:13" ht="15.75" x14ac:dyDescent="0.25">
      <c r="A6" s="90" t="s">
        <v>207</v>
      </c>
      <c r="B6" s="91" t="s">
        <v>250</v>
      </c>
      <c r="C6" s="92">
        <v>2017</v>
      </c>
      <c r="D6" s="93" t="s">
        <v>251</v>
      </c>
      <c r="E6" s="113" t="s">
        <v>19</v>
      </c>
      <c r="F6" s="23">
        <v>9.6</v>
      </c>
      <c r="G6" s="24">
        <f t="shared" ref="G6:G20" si="0">IF(ROUNDDOWN((50/(F6+0.24)-3.79)/0.0069,0)&gt;0,IF(ROUNDDOWN((50/(F6+0.24)-3.79)/0.0069,0)&lt;10000,ROUNDDOWN((50/(F6+0.24)-3.79)/0.0069,0),0),0)</f>
        <v>187</v>
      </c>
      <c r="H6" s="25">
        <v>2.73</v>
      </c>
      <c r="I6" s="24">
        <f t="shared" ref="I6:I20" si="1">IF(ROUNDDOWN((SQRT(H6)-1.15028)/0.00219,0)&gt;0,ROUNDDOWN((SQRT(H6)-1.15028)/0.00219,0),0)</f>
        <v>229</v>
      </c>
      <c r="J6" s="23">
        <v>13</v>
      </c>
      <c r="K6" s="24">
        <f t="shared" ref="K6:K20" si="2">IF(ROUNDDOWN((SQRT(J6)-2.8)/0.011,0)&gt;0,ROUNDDOWN((SQRT(J6)-2.8)/0.011,0),0)</f>
        <v>73</v>
      </c>
      <c r="L6" s="26">
        <f t="shared" ref="L6:L20" si="3">SUM(G6+I6+K6)</f>
        <v>489</v>
      </c>
      <c r="M6" s="27">
        <f t="shared" ref="M6:M19" si="4">_xlfn.RANK.EQ(L6,$L$5:$L$19,0)</f>
        <v>1</v>
      </c>
    </row>
    <row r="7" spans="1:13" ht="16.5" customHeight="1" x14ac:dyDescent="0.25">
      <c r="A7" s="18" t="s">
        <v>174</v>
      </c>
      <c r="B7" s="19" t="s">
        <v>252</v>
      </c>
      <c r="C7" s="20">
        <v>2017</v>
      </c>
      <c r="D7" s="21" t="s">
        <v>251</v>
      </c>
      <c r="E7" s="114" t="s">
        <v>19</v>
      </c>
      <c r="F7" s="53">
        <v>9.6</v>
      </c>
      <c r="G7" s="54">
        <f t="shared" si="0"/>
        <v>187</v>
      </c>
      <c r="H7" s="55">
        <v>2.73</v>
      </c>
      <c r="I7" s="54">
        <f t="shared" si="1"/>
        <v>229</v>
      </c>
      <c r="J7" s="53">
        <v>12.5</v>
      </c>
      <c r="K7" s="54">
        <f t="shared" si="2"/>
        <v>66</v>
      </c>
      <c r="L7">
        <f t="shared" si="3"/>
        <v>482</v>
      </c>
      <c r="M7" s="56">
        <f t="shared" si="4"/>
        <v>2</v>
      </c>
    </row>
    <row r="8" spans="1:13" ht="15.75" x14ac:dyDescent="0.25">
      <c r="A8" s="18" t="s">
        <v>71</v>
      </c>
      <c r="B8" s="19" t="s">
        <v>253</v>
      </c>
      <c r="C8" s="20">
        <v>2017</v>
      </c>
      <c r="D8" s="21" t="s">
        <v>251</v>
      </c>
      <c r="E8" s="114" t="s">
        <v>19</v>
      </c>
      <c r="F8" s="53">
        <v>10</v>
      </c>
      <c r="G8" s="54">
        <f t="shared" si="0"/>
        <v>158</v>
      </c>
      <c r="H8" s="55">
        <v>2.44</v>
      </c>
      <c r="I8" s="54">
        <f t="shared" si="1"/>
        <v>188</v>
      </c>
      <c r="J8" s="53">
        <v>13.5</v>
      </c>
      <c r="K8" s="54">
        <f t="shared" si="2"/>
        <v>79</v>
      </c>
      <c r="L8">
        <f t="shared" si="3"/>
        <v>425</v>
      </c>
      <c r="M8" s="56">
        <f t="shared" si="4"/>
        <v>3</v>
      </c>
    </row>
    <row r="9" spans="1:13" ht="15.75" x14ac:dyDescent="0.25">
      <c r="A9" s="18" t="s">
        <v>254</v>
      </c>
      <c r="B9" s="19" t="s">
        <v>255</v>
      </c>
      <c r="C9" s="20">
        <v>2017</v>
      </c>
      <c r="D9" s="21" t="s">
        <v>251</v>
      </c>
      <c r="E9" s="114" t="s">
        <v>19</v>
      </c>
      <c r="F9" s="53">
        <v>10</v>
      </c>
      <c r="G9" s="54">
        <f t="shared" si="0"/>
        <v>158</v>
      </c>
      <c r="H9" s="55">
        <v>2.29</v>
      </c>
      <c r="I9" s="54">
        <f t="shared" si="1"/>
        <v>165</v>
      </c>
      <c r="J9" s="53">
        <v>13.5</v>
      </c>
      <c r="K9" s="54">
        <f t="shared" si="2"/>
        <v>79</v>
      </c>
      <c r="L9">
        <f t="shared" si="3"/>
        <v>402</v>
      </c>
      <c r="M9" s="56">
        <f t="shared" si="4"/>
        <v>4</v>
      </c>
    </row>
    <row r="10" spans="1:13" ht="15.75" x14ac:dyDescent="0.25">
      <c r="A10" s="18" t="s">
        <v>256</v>
      </c>
      <c r="B10" s="19" t="s">
        <v>257</v>
      </c>
      <c r="C10" s="20">
        <v>2017</v>
      </c>
      <c r="D10" s="21" t="s">
        <v>251</v>
      </c>
      <c r="E10" s="114" t="s">
        <v>19</v>
      </c>
      <c r="F10" s="53">
        <v>10</v>
      </c>
      <c r="G10" s="54">
        <f t="shared" si="0"/>
        <v>158</v>
      </c>
      <c r="H10" s="55">
        <v>2.42</v>
      </c>
      <c r="I10" s="54">
        <f t="shared" si="1"/>
        <v>185</v>
      </c>
      <c r="J10" s="53">
        <v>11</v>
      </c>
      <c r="K10" s="54">
        <f t="shared" si="2"/>
        <v>46</v>
      </c>
      <c r="L10">
        <f t="shared" si="3"/>
        <v>389</v>
      </c>
      <c r="M10" s="56">
        <f t="shared" si="4"/>
        <v>5</v>
      </c>
    </row>
    <row r="11" spans="1:13" ht="15.75" x14ac:dyDescent="0.25">
      <c r="A11" s="18" t="s">
        <v>258</v>
      </c>
      <c r="B11" s="19" t="s">
        <v>259</v>
      </c>
      <c r="C11" s="20">
        <v>2017</v>
      </c>
      <c r="D11" s="21" t="s">
        <v>251</v>
      </c>
      <c r="E11" s="114" t="s">
        <v>23</v>
      </c>
      <c r="F11" s="53">
        <v>10</v>
      </c>
      <c r="G11" s="54">
        <f t="shared" si="0"/>
        <v>158</v>
      </c>
      <c r="H11" s="55">
        <v>2.36</v>
      </c>
      <c r="I11" s="54">
        <f t="shared" si="1"/>
        <v>176</v>
      </c>
      <c r="J11" s="53">
        <v>10.5</v>
      </c>
      <c r="K11" s="54">
        <f t="shared" si="2"/>
        <v>40</v>
      </c>
      <c r="L11">
        <f t="shared" si="3"/>
        <v>374</v>
      </c>
      <c r="M11" s="56">
        <f t="shared" si="4"/>
        <v>6</v>
      </c>
    </row>
    <row r="12" spans="1:13" ht="15.75" x14ac:dyDescent="0.25">
      <c r="A12" s="18" t="s">
        <v>260</v>
      </c>
      <c r="B12" s="19" t="s">
        <v>261</v>
      </c>
      <c r="C12" s="20">
        <v>2017</v>
      </c>
      <c r="D12" s="21" t="s">
        <v>251</v>
      </c>
      <c r="E12" s="114" t="s">
        <v>19</v>
      </c>
      <c r="F12" s="53">
        <v>10.5</v>
      </c>
      <c r="G12" s="54">
        <f t="shared" si="0"/>
        <v>125</v>
      </c>
      <c r="H12" s="55">
        <v>2.13</v>
      </c>
      <c r="I12" s="54">
        <f t="shared" si="1"/>
        <v>141</v>
      </c>
      <c r="J12" s="53">
        <v>15.5</v>
      </c>
      <c r="K12" s="54">
        <f t="shared" si="2"/>
        <v>103</v>
      </c>
      <c r="L12">
        <f t="shared" si="3"/>
        <v>369</v>
      </c>
      <c r="M12" s="56">
        <f t="shared" si="4"/>
        <v>7</v>
      </c>
    </row>
    <row r="13" spans="1:13" ht="15.75" x14ac:dyDescent="0.25">
      <c r="A13" s="18" t="s">
        <v>84</v>
      </c>
      <c r="B13" s="19" t="s">
        <v>262</v>
      </c>
      <c r="C13" s="20">
        <v>2017</v>
      </c>
      <c r="D13" s="21" t="s">
        <v>251</v>
      </c>
      <c r="E13" s="114" t="s">
        <v>19</v>
      </c>
      <c r="F13" s="53">
        <v>10.4</v>
      </c>
      <c r="G13" s="54">
        <f t="shared" si="0"/>
        <v>131</v>
      </c>
      <c r="H13" s="55">
        <v>1.92</v>
      </c>
      <c r="I13" s="54">
        <f t="shared" si="1"/>
        <v>107</v>
      </c>
      <c r="J13" s="53">
        <v>17.5</v>
      </c>
      <c r="K13" s="54">
        <f t="shared" si="2"/>
        <v>125</v>
      </c>
      <c r="L13">
        <f t="shared" si="3"/>
        <v>363</v>
      </c>
      <c r="M13" s="56">
        <f t="shared" si="4"/>
        <v>8</v>
      </c>
    </row>
    <row r="14" spans="1:13" ht="15.75" x14ac:dyDescent="0.25">
      <c r="A14" s="18" t="s">
        <v>263</v>
      </c>
      <c r="B14" s="19" t="s">
        <v>264</v>
      </c>
      <c r="C14" s="20">
        <v>2017</v>
      </c>
      <c r="D14" s="21" t="s">
        <v>251</v>
      </c>
      <c r="E14" s="114" t="s">
        <v>19</v>
      </c>
      <c r="F14" s="53">
        <v>10.5</v>
      </c>
      <c r="G14" s="54">
        <f t="shared" si="0"/>
        <v>125</v>
      </c>
      <c r="H14" s="55">
        <v>2.2400000000000002</v>
      </c>
      <c r="I14" s="54">
        <f t="shared" si="1"/>
        <v>158</v>
      </c>
      <c r="J14" s="53">
        <v>11</v>
      </c>
      <c r="K14" s="54">
        <f t="shared" si="2"/>
        <v>46</v>
      </c>
      <c r="L14">
        <f t="shared" si="3"/>
        <v>329</v>
      </c>
      <c r="M14" s="56">
        <f t="shared" si="4"/>
        <v>9</v>
      </c>
    </row>
    <row r="15" spans="1:13" ht="15.75" x14ac:dyDescent="0.25">
      <c r="A15" s="18" t="s">
        <v>94</v>
      </c>
      <c r="B15" s="19" t="s">
        <v>265</v>
      </c>
      <c r="C15" s="20">
        <v>2017</v>
      </c>
      <c r="D15" s="21" t="s">
        <v>251</v>
      </c>
      <c r="E15" s="114" t="s">
        <v>19</v>
      </c>
      <c r="F15" s="53">
        <v>10.3</v>
      </c>
      <c r="G15" s="54">
        <f t="shared" si="0"/>
        <v>138</v>
      </c>
      <c r="H15" s="55">
        <v>1.83</v>
      </c>
      <c r="I15" s="54">
        <f t="shared" si="1"/>
        <v>92</v>
      </c>
      <c r="J15" s="53">
        <v>9.5</v>
      </c>
      <c r="K15" s="54">
        <f t="shared" si="2"/>
        <v>25</v>
      </c>
      <c r="L15">
        <f t="shared" si="3"/>
        <v>255</v>
      </c>
      <c r="M15" s="56">
        <f t="shared" si="4"/>
        <v>10</v>
      </c>
    </row>
    <row r="16" spans="1:13" ht="15.75" x14ac:dyDescent="0.25">
      <c r="A16" s="18" t="s">
        <v>266</v>
      </c>
      <c r="B16" s="19" t="s">
        <v>267</v>
      </c>
      <c r="C16" s="20">
        <v>2017</v>
      </c>
      <c r="D16" s="21" t="s">
        <v>251</v>
      </c>
      <c r="E16" s="114" t="s">
        <v>19</v>
      </c>
      <c r="F16" s="53">
        <v>10.7</v>
      </c>
      <c r="G16" s="54">
        <f t="shared" si="0"/>
        <v>113</v>
      </c>
      <c r="H16" s="55">
        <v>1.84</v>
      </c>
      <c r="I16" s="54">
        <f t="shared" si="1"/>
        <v>94</v>
      </c>
      <c r="J16" s="53">
        <v>11</v>
      </c>
      <c r="K16" s="54">
        <f t="shared" si="2"/>
        <v>46</v>
      </c>
      <c r="L16">
        <f t="shared" si="3"/>
        <v>253</v>
      </c>
      <c r="M16" s="56">
        <f t="shared" si="4"/>
        <v>11</v>
      </c>
    </row>
    <row r="17" spans="1:13" ht="15.75" x14ac:dyDescent="0.25">
      <c r="A17" s="18" t="s">
        <v>38</v>
      </c>
      <c r="B17" s="19" t="s">
        <v>268</v>
      </c>
      <c r="C17" s="20">
        <v>2017</v>
      </c>
      <c r="D17" s="21" t="s">
        <v>251</v>
      </c>
      <c r="E17" s="114" t="s">
        <v>19</v>
      </c>
      <c r="F17" s="53">
        <v>11.2</v>
      </c>
      <c r="G17" s="54">
        <f t="shared" si="0"/>
        <v>84</v>
      </c>
      <c r="H17" s="55">
        <v>1.89</v>
      </c>
      <c r="I17" s="54">
        <f t="shared" si="1"/>
        <v>102</v>
      </c>
      <c r="J17" s="53">
        <v>7.5</v>
      </c>
      <c r="K17" s="54">
        <f t="shared" si="2"/>
        <v>0</v>
      </c>
      <c r="L17">
        <f t="shared" si="3"/>
        <v>186</v>
      </c>
      <c r="M17" s="56">
        <f t="shared" si="4"/>
        <v>12</v>
      </c>
    </row>
    <row r="18" spans="1:13" ht="15.75" x14ac:dyDescent="0.25">
      <c r="A18" s="18" t="s">
        <v>150</v>
      </c>
      <c r="B18" s="19" t="s">
        <v>269</v>
      </c>
      <c r="C18" s="20">
        <v>2017</v>
      </c>
      <c r="D18" s="21" t="s">
        <v>251</v>
      </c>
      <c r="E18" s="114" t="s">
        <v>23</v>
      </c>
      <c r="F18" s="53">
        <v>11.6</v>
      </c>
      <c r="G18" s="54">
        <f t="shared" si="0"/>
        <v>62</v>
      </c>
      <c r="H18" s="55">
        <v>1.82</v>
      </c>
      <c r="I18" s="54">
        <f t="shared" si="1"/>
        <v>90</v>
      </c>
      <c r="J18" s="53">
        <v>10</v>
      </c>
      <c r="K18" s="54">
        <f t="shared" si="2"/>
        <v>32</v>
      </c>
      <c r="L18">
        <f t="shared" si="3"/>
        <v>184</v>
      </c>
      <c r="M18" s="56">
        <f t="shared" si="4"/>
        <v>13</v>
      </c>
    </row>
    <row r="19" spans="1:13" ht="15.75" x14ac:dyDescent="0.25">
      <c r="A19" s="18" t="s">
        <v>270</v>
      </c>
      <c r="B19" s="19" t="s">
        <v>271</v>
      </c>
      <c r="C19" s="20">
        <v>2017</v>
      </c>
      <c r="D19" s="21" t="s">
        <v>251</v>
      </c>
      <c r="E19" s="114" t="s">
        <v>26</v>
      </c>
      <c r="F19" s="53">
        <v>11.2</v>
      </c>
      <c r="G19" s="54">
        <f t="shared" si="0"/>
        <v>84</v>
      </c>
      <c r="H19" s="55">
        <v>1.82</v>
      </c>
      <c r="I19" s="54">
        <f t="shared" si="1"/>
        <v>90</v>
      </c>
      <c r="J19" s="53">
        <v>7.5</v>
      </c>
      <c r="K19" s="54">
        <f t="shared" si="2"/>
        <v>0</v>
      </c>
      <c r="L19">
        <f t="shared" si="3"/>
        <v>174</v>
      </c>
      <c r="M19" s="56">
        <f t="shared" si="4"/>
        <v>14</v>
      </c>
    </row>
    <row r="20" spans="1:13" ht="16.5" thickBot="1" x14ac:dyDescent="0.3">
      <c r="A20" s="28" t="s">
        <v>272</v>
      </c>
      <c r="B20" s="29" t="s">
        <v>273</v>
      </c>
      <c r="C20" s="30">
        <v>2017</v>
      </c>
      <c r="D20" s="31" t="s">
        <v>251</v>
      </c>
      <c r="E20" s="115" t="s">
        <v>23</v>
      </c>
      <c r="F20" s="33">
        <v>11.8</v>
      </c>
      <c r="G20" s="34">
        <f t="shared" si="0"/>
        <v>52</v>
      </c>
      <c r="H20" s="35">
        <v>1.56</v>
      </c>
      <c r="I20" s="34">
        <f t="shared" si="1"/>
        <v>45</v>
      </c>
      <c r="J20" s="33">
        <v>8.5</v>
      </c>
      <c r="K20" s="34">
        <f t="shared" si="2"/>
        <v>10</v>
      </c>
      <c r="L20" s="36">
        <f t="shared" si="3"/>
        <v>107</v>
      </c>
      <c r="M20" s="57">
        <f>_xlfn.RANK.EQ(L20,$L$5:$L$20,0)</f>
        <v>15</v>
      </c>
    </row>
    <row r="23" spans="1:13" ht="16.5" thickBot="1" x14ac:dyDescent="0.3">
      <c r="A23" s="4" t="s">
        <v>274</v>
      </c>
    </row>
    <row r="24" spans="1:13" ht="21.75" thickBot="1" x14ac:dyDescent="0.4">
      <c r="A24" s="5" t="s">
        <v>2</v>
      </c>
      <c r="B24" s="6" t="s">
        <v>3</v>
      </c>
      <c r="C24" s="7" t="s">
        <v>4</v>
      </c>
      <c r="D24" s="7" t="s">
        <v>5</v>
      </c>
      <c r="E24" s="8" t="s">
        <v>6</v>
      </c>
      <c r="F24" s="116" t="s">
        <v>7</v>
      </c>
      <c r="G24" s="117"/>
      <c r="H24" s="116" t="s">
        <v>8</v>
      </c>
      <c r="I24" s="117"/>
      <c r="J24" s="116" t="s">
        <v>9</v>
      </c>
      <c r="K24" s="117"/>
      <c r="L24" s="118" t="s">
        <v>10</v>
      </c>
      <c r="M24" s="119"/>
    </row>
    <row r="25" spans="1:13" ht="16.5" thickBot="1" x14ac:dyDescent="0.3">
      <c r="F25" s="14" t="s">
        <v>11</v>
      </c>
      <c r="G25" s="15" t="s">
        <v>12</v>
      </c>
      <c r="H25" s="16" t="s">
        <v>13</v>
      </c>
      <c r="I25" s="15" t="s">
        <v>12</v>
      </c>
      <c r="J25" s="14" t="s">
        <v>13</v>
      </c>
      <c r="K25" s="15" t="s">
        <v>12</v>
      </c>
      <c r="L25" s="17" t="s">
        <v>14</v>
      </c>
      <c r="M25" s="15" t="s">
        <v>15</v>
      </c>
    </row>
    <row r="26" spans="1:13" ht="15.75" x14ac:dyDescent="0.25">
      <c r="A26" s="90" t="s">
        <v>275</v>
      </c>
      <c r="B26" s="91" t="s">
        <v>276</v>
      </c>
      <c r="C26" s="92">
        <v>2016</v>
      </c>
      <c r="D26" s="93" t="s">
        <v>251</v>
      </c>
      <c r="E26" s="94" t="s">
        <v>19</v>
      </c>
      <c r="F26" s="23">
        <v>9.9</v>
      </c>
      <c r="G26" s="24">
        <f t="shared" ref="G26:G38" si="5">IF(ROUNDDOWN((50/(F26+0.24)-3.79)/0.0069,0)&gt;0,IF(ROUNDDOWN((50/(F26+0.24)-3.79)/0.0069,0)&lt;10000,ROUNDDOWN((50/(F26+0.24)-3.79)/0.0069,0),0),0)</f>
        <v>165</v>
      </c>
      <c r="H26" s="25">
        <v>2.71</v>
      </c>
      <c r="I26" s="24">
        <f t="shared" ref="I26:I38" si="6">IF(ROUNDDOWN((SQRT(H26)-1.15028)/0.00219,0)&gt;0,ROUNDDOWN((SQRT(H26)-1.15028)/0.00219,0),0)</f>
        <v>226</v>
      </c>
      <c r="J26" s="23">
        <v>19.5</v>
      </c>
      <c r="K26" s="24">
        <f t="shared" ref="K26:K38" si="7">IF(ROUNDDOWN((SQRT(J26)-2.8)/0.011,0)&gt;0,ROUNDDOWN((SQRT(J26)-2.8)/0.011,0),0)</f>
        <v>146</v>
      </c>
      <c r="L26" s="26">
        <f t="shared" ref="L26:L38" si="8">SUM(G26+I26+K26)</f>
        <v>537</v>
      </c>
      <c r="M26" s="27">
        <v>1</v>
      </c>
    </row>
    <row r="27" spans="1:13" ht="15.75" x14ac:dyDescent="0.25">
      <c r="A27" s="18" t="s">
        <v>277</v>
      </c>
      <c r="B27" s="19" t="s">
        <v>278</v>
      </c>
      <c r="C27" s="20">
        <v>2016</v>
      </c>
      <c r="D27" s="21" t="s">
        <v>251</v>
      </c>
      <c r="E27" s="22" t="s">
        <v>23</v>
      </c>
      <c r="F27" s="53">
        <v>9.9</v>
      </c>
      <c r="G27" s="54">
        <f t="shared" si="5"/>
        <v>165</v>
      </c>
      <c r="H27" s="55">
        <v>2.71</v>
      </c>
      <c r="I27" s="54">
        <f t="shared" si="6"/>
        <v>226</v>
      </c>
      <c r="J27" s="53">
        <v>19.5</v>
      </c>
      <c r="K27" s="54">
        <f t="shared" si="7"/>
        <v>146</v>
      </c>
      <c r="L27">
        <f t="shared" si="8"/>
        <v>537</v>
      </c>
      <c r="M27" s="56">
        <v>1</v>
      </c>
    </row>
    <row r="28" spans="1:13" ht="15.75" x14ac:dyDescent="0.25">
      <c r="A28" s="18" t="s">
        <v>279</v>
      </c>
      <c r="B28" s="19" t="s">
        <v>280</v>
      </c>
      <c r="C28" s="20">
        <v>2016</v>
      </c>
      <c r="D28" s="21" t="s">
        <v>251</v>
      </c>
      <c r="E28" s="22" t="s">
        <v>19</v>
      </c>
      <c r="F28" s="53">
        <v>10.5</v>
      </c>
      <c r="G28" s="54">
        <f t="shared" si="5"/>
        <v>125</v>
      </c>
      <c r="H28" s="55">
        <v>2.48</v>
      </c>
      <c r="I28" s="54">
        <f t="shared" si="6"/>
        <v>193</v>
      </c>
      <c r="J28" s="53">
        <v>22</v>
      </c>
      <c r="K28" s="54">
        <f t="shared" si="7"/>
        <v>171</v>
      </c>
      <c r="L28">
        <f t="shared" si="8"/>
        <v>489</v>
      </c>
      <c r="M28" s="56">
        <v>2</v>
      </c>
    </row>
    <row r="29" spans="1:13" ht="15.75" x14ac:dyDescent="0.25">
      <c r="A29" s="18" t="s">
        <v>281</v>
      </c>
      <c r="B29" s="19" t="s">
        <v>282</v>
      </c>
      <c r="C29" s="20">
        <v>2016</v>
      </c>
      <c r="D29" s="21" t="s">
        <v>251</v>
      </c>
      <c r="E29" s="22" t="s">
        <v>19</v>
      </c>
      <c r="F29" s="53">
        <v>9.8000000000000007</v>
      </c>
      <c r="G29" s="54">
        <f t="shared" si="5"/>
        <v>172</v>
      </c>
      <c r="H29" s="55">
        <v>2.74</v>
      </c>
      <c r="I29" s="54">
        <f t="shared" si="6"/>
        <v>230</v>
      </c>
      <c r="J29" s="53">
        <v>10</v>
      </c>
      <c r="K29" s="54">
        <f t="shared" si="7"/>
        <v>32</v>
      </c>
      <c r="L29">
        <f t="shared" si="8"/>
        <v>434</v>
      </c>
      <c r="M29" s="56">
        <v>3</v>
      </c>
    </row>
    <row r="30" spans="1:13" ht="15.75" x14ac:dyDescent="0.25">
      <c r="A30" s="18" t="s">
        <v>283</v>
      </c>
      <c r="B30" s="19" t="s">
        <v>267</v>
      </c>
      <c r="C30" s="20">
        <v>2016</v>
      </c>
      <c r="D30" s="21" t="s">
        <v>251</v>
      </c>
      <c r="E30" s="22" t="s">
        <v>23</v>
      </c>
      <c r="F30" s="53">
        <v>10</v>
      </c>
      <c r="G30" s="54">
        <f t="shared" si="5"/>
        <v>158</v>
      </c>
      <c r="H30" s="55">
        <v>2.4500000000000002</v>
      </c>
      <c r="I30" s="54">
        <f t="shared" si="6"/>
        <v>189</v>
      </c>
      <c r="J30" s="53">
        <v>13</v>
      </c>
      <c r="K30" s="54">
        <f t="shared" si="7"/>
        <v>73</v>
      </c>
      <c r="L30">
        <f t="shared" si="8"/>
        <v>420</v>
      </c>
      <c r="M30" s="56">
        <v>4</v>
      </c>
    </row>
    <row r="31" spans="1:13" ht="15.75" x14ac:dyDescent="0.25">
      <c r="A31" s="18" t="s">
        <v>284</v>
      </c>
      <c r="B31" s="19" t="s">
        <v>265</v>
      </c>
      <c r="C31" s="20">
        <v>2016</v>
      </c>
      <c r="D31" s="21" t="s">
        <v>251</v>
      </c>
      <c r="E31" s="22" t="s">
        <v>23</v>
      </c>
      <c r="F31" s="53">
        <v>10.4</v>
      </c>
      <c r="G31" s="54">
        <f t="shared" si="5"/>
        <v>131</v>
      </c>
      <c r="H31" s="55">
        <v>2.3199999999999998</v>
      </c>
      <c r="I31" s="54">
        <f t="shared" si="6"/>
        <v>170</v>
      </c>
      <c r="J31" s="53">
        <v>16</v>
      </c>
      <c r="K31" s="54">
        <f t="shared" si="7"/>
        <v>109</v>
      </c>
      <c r="L31">
        <f t="shared" si="8"/>
        <v>410</v>
      </c>
      <c r="M31" s="56">
        <v>5</v>
      </c>
    </row>
    <row r="32" spans="1:13" ht="15.75" x14ac:dyDescent="0.25">
      <c r="A32" s="18" t="s">
        <v>285</v>
      </c>
      <c r="B32" s="19" t="s">
        <v>286</v>
      </c>
      <c r="C32" s="20">
        <v>2016</v>
      </c>
      <c r="D32" s="21" t="s">
        <v>251</v>
      </c>
      <c r="E32" s="22" t="s">
        <v>19</v>
      </c>
      <c r="F32" s="53">
        <v>10.6</v>
      </c>
      <c r="G32" s="54">
        <f t="shared" si="5"/>
        <v>119</v>
      </c>
      <c r="H32" s="55">
        <v>2.38</v>
      </c>
      <c r="I32" s="54">
        <f t="shared" si="6"/>
        <v>179</v>
      </c>
      <c r="J32" s="53">
        <v>13.5</v>
      </c>
      <c r="K32" s="54">
        <f t="shared" si="7"/>
        <v>79</v>
      </c>
      <c r="L32">
        <f t="shared" si="8"/>
        <v>377</v>
      </c>
      <c r="M32" s="56">
        <v>6</v>
      </c>
    </row>
    <row r="33" spans="1:13" ht="15.75" x14ac:dyDescent="0.25">
      <c r="A33" s="18" t="s">
        <v>287</v>
      </c>
      <c r="B33" s="19" t="s">
        <v>288</v>
      </c>
      <c r="C33" s="20">
        <v>2016</v>
      </c>
      <c r="D33" s="21" t="s">
        <v>251</v>
      </c>
      <c r="E33" s="22" t="s">
        <v>50</v>
      </c>
      <c r="F33" s="53">
        <v>10.199999999999999</v>
      </c>
      <c r="G33" s="54">
        <f t="shared" si="5"/>
        <v>144</v>
      </c>
      <c r="H33" s="55">
        <v>2.11</v>
      </c>
      <c r="I33" s="54">
        <f t="shared" si="6"/>
        <v>138</v>
      </c>
      <c r="J33" s="53">
        <v>13.5</v>
      </c>
      <c r="K33" s="54">
        <f t="shared" si="7"/>
        <v>79</v>
      </c>
      <c r="L33">
        <f t="shared" si="8"/>
        <v>361</v>
      </c>
      <c r="M33" s="56">
        <v>7</v>
      </c>
    </row>
    <row r="34" spans="1:13" ht="15.75" x14ac:dyDescent="0.25">
      <c r="A34" s="18" t="s">
        <v>289</v>
      </c>
      <c r="B34" s="19" t="s">
        <v>290</v>
      </c>
      <c r="C34" s="20">
        <v>2016</v>
      </c>
      <c r="D34" s="21" t="s">
        <v>251</v>
      </c>
      <c r="E34" s="22" t="s">
        <v>50</v>
      </c>
      <c r="F34" s="53">
        <v>10.7</v>
      </c>
      <c r="G34" s="54">
        <f t="shared" si="5"/>
        <v>113</v>
      </c>
      <c r="H34" s="55">
        <v>2.38</v>
      </c>
      <c r="I34" s="54">
        <f t="shared" si="6"/>
        <v>179</v>
      </c>
      <c r="J34" s="53">
        <v>11.5</v>
      </c>
      <c r="K34" s="54">
        <f t="shared" si="7"/>
        <v>53</v>
      </c>
      <c r="L34">
        <f t="shared" si="8"/>
        <v>345</v>
      </c>
      <c r="M34" s="56">
        <v>8</v>
      </c>
    </row>
    <row r="35" spans="1:13" ht="15.75" x14ac:dyDescent="0.25">
      <c r="A35" s="18" t="s">
        <v>283</v>
      </c>
      <c r="B35" s="19" t="s">
        <v>253</v>
      </c>
      <c r="C35" s="20">
        <v>2016</v>
      </c>
      <c r="D35" s="21" t="s">
        <v>251</v>
      </c>
      <c r="E35" s="22" t="s">
        <v>23</v>
      </c>
      <c r="F35" s="53">
        <v>10.4</v>
      </c>
      <c r="G35" s="54">
        <f t="shared" si="5"/>
        <v>131</v>
      </c>
      <c r="H35" s="55">
        <v>2.1</v>
      </c>
      <c r="I35" s="54">
        <f t="shared" si="6"/>
        <v>136</v>
      </c>
      <c r="J35" s="53">
        <v>12</v>
      </c>
      <c r="K35" s="54">
        <f t="shared" si="7"/>
        <v>60</v>
      </c>
      <c r="L35">
        <f t="shared" si="8"/>
        <v>327</v>
      </c>
      <c r="M35" s="56">
        <v>9</v>
      </c>
    </row>
    <row r="36" spans="1:13" ht="15.75" x14ac:dyDescent="0.25">
      <c r="A36" s="18" t="s">
        <v>291</v>
      </c>
      <c r="B36" s="19" t="s">
        <v>292</v>
      </c>
      <c r="C36" s="20">
        <v>2016</v>
      </c>
      <c r="D36" s="21" t="s">
        <v>251</v>
      </c>
      <c r="E36" s="22" t="s">
        <v>23</v>
      </c>
      <c r="F36" s="53">
        <v>11.3</v>
      </c>
      <c r="G36" s="54">
        <f t="shared" si="5"/>
        <v>78</v>
      </c>
      <c r="H36" s="55">
        <v>2.12</v>
      </c>
      <c r="I36" s="54">
        <f t="shared" si="6"/>
        <v>139</v>
      </c>
      <c r="J36" s="53">
        <v>13</v>
      </c>
      <c r="K36" s="54">
        <f t="shared" si="7"/>
        <v>73</v>
      </c>
      <c r="L36">
        <f t="shared" si="8"/>
        <v>290</v>
      </c>
      <c r="M36" s="56">
        <v>10</v>
      </c>
    </row>
    <row r="37" spans="1:13" ht="15.75" x14ac:dyDescent="0.25">
      <c r="A37" s="18" t="s">
        <v>293</v>
      </c>
      <c r="B37" s="19" t="s">
        <v>294</v>
      </c>
      <c r="C37" s="20">
        <v>2016</v>
      </c>
      <c r="D37" s="21" t="s">
        <v>251</v>
      </c>
      <c r="E37" s="22" t="s">
        <v>37</v>
      </c>
      <c r="F37" s="53">
        <v>10.4</v>
      </c>
      <c r="G37" s="54">
        <f t="shared" si="5"/>
        <v>131</v>
      </c>
      <c r="H37" s="55">
        <v>1.92</v>
      </c>
      <c r="I37" s="54">
        <f t="shared" si="6"/>
        <v>107</v>
      </c>
      <c r="J37" s="53">
        <v>10.5</v>
      </c>
      <c r="K37" s="54">
        <f t="shared" si="7"/>
        <v>40</v>
      </c>
      <c r="L37">
        <f t="shared" si="8"/>
        <v>278</v>
      </c>
      <c r="M37" s="56">
        <v>11</v>
      </c>
    </row>
    <row r="38" spans="1:13" ht="16.5" thickBot="1" x14ac:dyDescent="0.3">
      <c r="A38" s="28" t="s">
        <v>295</v>
      </c>
      <c r="B38" s="29" t="s">
        <v>296</v>
      </c>
      <c r="C38" s="30">
        <v>2016</v>
      </c>
      <c r="D38" s="31" t="s">
        <v>251</v>
      </c>
      <c r="E38" s="32" t="s">
        <v>19</v>
      </c>
      <c r="F38" s="33">
        <v>11.3</v>
      </c>
      <c r="G38" s="34">
        <f t="shared" si="5"/>
        <v>78</v>
      </c>
      <c r="H38" s="35">
        <v>2.08</v>
      </c>
      <c r="I38" s="34">
        <f t="shared" si="6"/>
        <v>133</v>
      </c>
      <c r="J38" s="33">
        <v>11</v>
      </c>
      <c r="K38" s="34">
        <f t="shared" si="7"/>
        <v>46</v>
      </c>
      <c r="L38" s="36">
        <f t="shared" si="8"/>
        <v>257</v>
      </c>
      <c r="M38" s="57">
        <v>12</v>
      </c>
    </row>
    <row r="41" spans="1:13" ht="16.5" thickBot="1" x14ac:dyDescent="0.3">
      <c r="A41" s="4" t="s">
        <v>297</v>
      </c>
    </row>
    <row r="42" spans="1:13" ht="21.75" thickBot="1" x14ac:dyDescent="0.4">
      <c r="A42" s="5" t="s">
        <v>2</v>
      </c>
      <c r="B42" s="6" t="s">
        <v>3</v>
      </c>
      <c r="C42" s="7" t="s">
        <v>4</v>
      </c>
      <c r="D42" s="7" t="s">
        <v>5</v>
      </c>
      <c r="E42" s="8" t="s">
        <v>6</v>
      </c>
      <c r="F42" s="116" t="s">
        <v>7</v>
      </c>
      <c r="G42" s="117"/>
      <c r="H42" s="116" t="s">
        <v>8</v>
      </c>
      <c r="I42" s="117"/>
      <c r="J42" s="116" t="s">
        <v>9</v>
      </c>
      <c r="K42" s="117"/>
      <c r="L42" s="118" t="s">
        <v>10</v>
      </c>
      <c r="M42" s="119"/>
    </row>
    <row r="43" spans="1:13" ht="16.5" thickBot="1" x14ac:dyDescent="0.3">
      <c r="F43" s="14" t="s">
        <v>11</v>
      </c>
      <c r="G43" s="15" t="s">
        <v>12</v>
      </c>
      <c r="H43" s="16" t="s">
        <v>13</v>
      </c>
      <c r="I43" s="15" t="s">
        <v>12</v>
      </c>
      <c r="J43" s="14" t="s">
        <v>13</v>
      </c>
      <c r="K43" s="15" t="s">
        <v>12</v>
      </c>
      <c r="L43" s="17" t="s">
        <v>14</v>
      </c>
      <c r="M43" s="15" t="s">
        <v>15</v>
      </c>
    </row>
    <row r="44" spans="1:13" ht="15.75" x14ac:dyDescent="0.25">
      <c r="A44" s="90" t="s">
        <v>298</v>
      </c>
      <c r="B44" s="91" t="s">
        <v>299</v>
      </c>
      <c r="C44" s="92">
        <v>2015</v>
      </c>
      <c r="D44" s="93" t="s">
        <v>251</v>
      </c>
      <c r="E44" s="94" t="s">
        <v>23</v>
      </c>
      <c r="F44" s="23">
        <v>8.8000000000000007</v>
      </c>
      <c r="G44" s="24">
        <f t="shared" ref="G44:G64" si="9">IF(ROUNDDOWN((50/(F44+0.24)-3.79)/0.0069,0)&gt;0,IF(ROUNDDOWN((50/(F44+0.24)-3.79)/0.0069,0)&lt;10000,ROUNDDOWN((50/(F44+0.24)-3.79)/0.0069,0),0),0)</f>
        <v>252</v>
      </c>
      <c r="H44" s="25">
        <v>2.97</v>
      </c>
      <c r="I44" s="24">
        <f t="shared" ref="I44:I64" si="10">IF(ROUNDDOWN((SQRT(H44)-1.15028)/0.00219,0)&gt;0,ROUNDDOWN((SQRT(H44)-1.15028)/0.00219,0),0)</f>
        <v>261</v>
      </c>
      <c r="J44" s="23">
        <v>25</v>
      </c>
      <c r="K44" s="24">
        <f t="shared" ref="K44:K64" si="11">IF(ROUNDDOWN((SQRT(J44)-2.8)/0.011,0)&gt;0,ROUNDDOWN((SQRT(J44)-2.8)/0.011,0),0)</f>
        <v>200</v>
      </c>
      <c r="L44" s="26">
        <f t="shared" ref="L44:L64" si="12">SUM(G44+I44+K44)</f>
        <v>713</v>
      </c>
      <c r="M44" s="27">
        <v>1</v>
      </c>
    </row>
    <row r="45" spans="1:13" ht="15.75" x14ac:dyDescent="0.25">
      <c r="A45" s="18" t="s">
        <v>174</v>
      </c>
      <c r="B45" s="19" t="s">
        <v>300</v>
      </c>
      <c r="C45" s="20">
        <v>2015</v>
      </c>
      <c r="D45" s="21" t="s">
        <v>251</v>
      </c>
      <c r="E45" s="22" t="s">
        <v>19</v>
      </c>
      <c r="F45" s="53">
        <v>8.9</v>
      </c>
      <c r="G45" s="54">
        <f t="shared" si="9"/>
        <v>243</v>
      </c>
      <c r="H45" s="55">
        <v>2.92</v>
      </c>
      <c r="I45" s="54">
        <f t="shared" si="10"/>
        <v>255</v>
      </c>
      <c r="J45" s="53">
        <v>23.5</v>
      </c>
      <c r="K45" s="54">
        <f t="shared" si="11"/>
        <v>186</v>
      </c>
      <c r="L45">
        <f t="shared" si="12"/>
        <v>684</v>
      </c>
      <c r="M45" s="56">
        <v>2</v>
      </c>
    </row>
    <row r="46" spans="1:13" ht="15.75" x14ac:dyDescent="0.25">
      <c r="A46" s="18" t="s">
        <v>301</v>
      </c>
      <c r="B46" s="19" t="s">
        <v>302</v>
      </c>
      <c r="C46" s="20">
        <v>2015</v>
      </c>
      <c r="D46" s="21" t="s">
        <v>251</v>
      </c>
      <c r="E46" s="22" t="s">
        <v>37</v>
      </c>
      <c r="F46" s="53">
        <v>8.8000000000000007</v>
      </c>
      <c r="G46" s="54">
        <f t="shared" si="9"/>
        <v>252</v>
      </c>
      <c r="H46" s="55">
        <v>2.89</v>
      </c>
      <c r="I46" s="54">
        <f t="shared" si="10"/>
        <v>251</v>
      </c>
      <c r="J46" s="53">
        <v>22</v>
      </c>
      <c r="K46" s="54">
        <f t="shared" si="11"/>
        <v>171</v>
      </c>
      <c r="L46">
        <f t="shared" si="12"/>
        <v>674</v>
      </c>
      <c r="M46" s="56">
        <v>3</v>
      </c>
    </row>
    <row r="47" spans="1:13" ht="15.75" x14ac:dyDescent="0.25">
      <c r="A47" s="18" t="s">
        <v>303</v>
      </c>
      <c r="B47" s="19" t="s">
        <v>304</v>
      </c>
      <c r="C47" s="20">
        <v>2015</v>
      </c>
      <c r="D47" s="21" t="s">
        <v>251</v>
      </c>
      <c r="E47" s="22" t="s">
        <v>23</v>
      </c>
      <c r="F47" s="53">
        <v>8.9</v>
      </c>
      <c r="G47" s="54">
        <f t="shared" si="9"/>
        <v>243</v>
      </c>
      <c r="H47" s="55">
        <v>3.09</v>
      </c>
      <c r="I47" s="54">
        <f t="shared" si="10"/>
        <v>277</v>
      </c>
      <c r="J47" s="53">
        <v>20</v>
      </c>
      <c r="K47" s="54">
        <f t="shared" si="11"/>
        <v>152</v>
      </c>
      <c r="L47">
        <f t="shared" si="12"/>
        <v>672</v>
      </c>
      <c r="M47" s="56">
        <v>4</v>
      </c>
    </row>
    <row r="48" spans="1:13" ht="15.75" x14ac:dyDescent="0.25">
      <c r="A48" s="18" t="s">
        <v>305</v>
      </c>
      <c r="B48" s="19" t="s">
        <v>306</v>
      </c>
      <c r="C48" s="20">
        <v>2015</v>
      </c>
      <c r="D48" s="21" t="s">
        <v>251</v>
      </c>
      <c r="E48" s="22" t="s">
        <v>19</v>
      </c>
      <c r="F48" s="53">
        <v>8.9</v>
      </c>
      <c r="G48" s="54">
        <f t="shared" si="9"/>
        <v>243</v>
      </c>
      <c r="H48" s="55">
        <v>3.11</v>
      </c>
      <c r="I48" s="54">
        <f t="shared" si="10"/>
        <v>280</v>
      </c>
      <c r="J48" s="53">
        <v>18.5</v>
      </c>
      <c r="K48" s="54">
        <f t="shared" si="11"/>
        <v>136</v>
      </c>
      <c r="L48">
        <f t="shared" si="12"/>
        <v>659</v>
      </c>
      <c r="M48" s="56">
        <v>5</v>
      </c>
    </row>
    <row r="49" spans="1:13" ht="15.75" x14ac:dyDescent="0.25">
      <c r="A49" s="18" t="s">
        <v>307</v>
      </c>
      <c r="B49" s="19" t="s">
        <v>308</v>
      </c>
      <c r="C49" s="20">
        <v>2015</v>
      </c>
      <c r="D49" s="21" t="s">
        <v>251</v>
      </c>
      <c r="E49" s="22" t="s">
        <v>31</v>
      </c>
      <c r="F49" s="53">
        <v>9.5</v>
      </c>
      <c r="G49" s="54">
        <f t="shared" si="9"/>
        <v>194</v>
      </c>
      <c r="H49" s="55">
        <v>2.99</v>
      </c>
      <c r="I49" s="54">
        <f t="shared" si="10"/>
        <v>264</v>
      </c>
      <c r="J49" s="53">
        <v>24</v>
      </c>
      <c r="K49" s="54">
        <f t="shared" si="11"/>
        <v>190</v>
      </c>
      <c r="L49">
        <f t="shared" si="12"/>
        <v>648</v>
      </c>
      <c r="M49" s="56">
        <v>6</v>
      </c>
    </row>
    <row r="50" spans="1:13" ht="15.75" x14ac:dyDescent="0.25">
      <c r="A50" s="18" t="s">
        <v>309</v>
      </c>
      <c r="B50" s="19" t="s">
        <v>310</v>
      </c>
      <c r="C50" s="20">
        <v>2015</v>
      </c>
      <c r="D50" s="21" t="s">
        <v>251</v>
      </c>
      <c r="E50" s="22" t="s">
        <v>19</v>
      </c>
      <c r="F50" s="53">
        <v>9.3000000000000007</v>
      </c>
      <c r="G50" s="54">
        <f t="shared" si="9"/>
        <v>210</v>
      </c>
      <c r="H50" s="55">
        <v>2.86</v>
      </c>
      <c r="I50" s="54">
        <f t="shared" si="10"/>
        <v>246</v>
      </c>
      <c r="J50" s="53">
        <v>23.5</v>
      </c>
      <c r="K50" s="54">
        <f t="shared" si="11"/>
        <v>186</v>
      </c>
      <c r="L50">
        <f t="shared" si="12"/>
        <v>642</v>
      </c>
      <c r="M50" s="56">
        <v>7</v>
      </c>
    </row>
    <row r="51" spans="1:13" ht="15.75" x14ac:dyDescent="0.25">
      <c r="A51" s="18" t="s">
        <v>29</v>
      </c>
      <c r="B51" s="19" t="s">
        <v>311</v>
      </c>
      <c r="C51" s="20">
        <v>2015</v>
      </c>
      <c r="D51" s="21" t="s">
        <v>251</v>
      </c>
      <c r="E51" s="22" t="s">
        <v>31</v>
      </c>
      <c r="F51" s="53">
        <v>9.1</v>
      </c>
      <c r="G51" s="54">
        <f t="shared" si="9"/>
        <v>226</v>
      </c>
      <c r="H51" s="55">
        <v>2.93</v>
      </c>
      <c r="I51" s="54">
        <f t="shared" si="10"/>
        <v>256</v>
      </c>
      <c r="J51" s="53">
        <v>20</v>
      </c>
      <c r="K51" s="54">
        <f t="shared" si="11"/>
        <v>152</v>
      </c>
      <c r="L51">
        <f t="shared" si="12"/>
        <v>634</v>
      </c>
      <c r="M51" s="56">
        <v>8</v>
      </c>
    </row>
    <row r="52" spans="1:13" ht="15.75" x14ac:dyDescent="0.25">
      <c r="A52" s="18" t="s">
        <v>312</v>
      </c>
      <c r="B52" s="19" t="s">
        <v>278</v>
      </c>
      <c r="C52" s="20">
        <v>2015</v>
      </c>
      <c r="D52" s="21" t="s">
        <v>251</v>
      </c>
      <c r="E52" s="22" t="s">
        <v>23</v>
      </c>
      <c r="F52" s="53">
        <v>9.4</v>
      </c>
      <c r="G52" s="54">
        <f t="shared" si="9"/>
        <v>202</v>
      </c>
      <c r="H52" s="55">
        <v>3.04</v>
      </c>
      <c r="I52" s="54">
        <f t="shared" si="10"/>
        <v>270</v>
      </c>
      <c r="J52" s="53">
        <v>20</v>
      </c>
      <c r="K52" s="54">
        <f t="shared" si="11"/>
        <v>152</v>
      </c>
      <c r="L52">
        <f t="shared" si="12"/>
        <v>624</v>
      </c>
      <c r="M52" s="56">
        <v>9</v>
      </c>
    </row>
    <row r="53" spans="1:13" ht="15.75" x14ac:dyDescent="0.25">
      <c r="A53" s="18" t="s">
        <v>313</v>
      </c>
      <c r="B53" s="19" t="s">
        <v>276</v>
      </c>
      <c r="C53" s="20">
        <v>2015</v>
      </c>
      <c r="D53" s="21" t="s">
        <v>251</v>
      </c>
      <c r="E53" s="22" t="s">
        <v>19</v>
      </c>
      <c r="F53" s="53">
        <v>9.6</v>
      </c>
      <c r="G53" s="54">
        <f t="shared" si="9"/>
        <v>187</v>
      </c>
      <c r="H53" s="55">
        <v>2.66</v>
      </c>
      <c r="I53" s="54">
        <f t="shared" si="10"/>
        <v>219</v>
      </c>
      <c r="J53" s="53">
        <v>24</v>
      </c>
      <c r="K53" s="54">
        <f t="shared" si="11"/>
        <v>190</v>
      </c>
      <c r="L53">
        <f t="shared" si="12"/>
        <v>596</v>
      </c>
      <c r="M53" s="56">
        <v>10</v>
      </c>
    </row>
    <row r="54" spans="1:13" ht="15.75" x14ac:dyDescent="0.25">
      <c r="A54" s="18" t="s">
        <v>314</v>
      </c>
      <c r="B54" s="19" t="s">
        <v>315</v>
      </c>
      <c r="C54" s="20">
        <v>2015</v>
      </c>
      <c r="D54" s="21" t="s">
        <v>251</v>
      </c>
      <c r="E54" s="22" t="s">
        <v>50</v>
      </c>
      <c r="F54" s="53">
        <v>9.3000000000000007</v>
      </c>
      <c r="G54" s="54">
        <f t="shared" si="9"/>
        <v>210</v>
      </c>
      <c r="H54" s="55">
        <v>2.7</v>
      </c>
      <c r="I54" s="54">
        <f t="shared" si="10"/>
        <v>225</v>
      </c>
      <c r="J54" s="53">
        <v>19</v>
      </c>
      <c r="K54" s="54">
        <f t="shared" si="11"/>
        <v>141</v>
      </c>
      <c r="L54">
        <f t="shared" si="12"/>
        <v>576</v>
      </c>
      <c r="M54" s="56">
        <v>11</v>
      </c>
    </row>
    <row r="55" spans="1:13" ht="15.75" x14ac:dyDescent="0.25">
      <c r="A55" s="18" t="s">
        <v>316</v>
      </c>
      <c r="B55" s="19" t="s">
        <v>317</v>
      </c>
      <c r="C55" s="20">
        <v>2015</v>
      </c>
      <c r="D55" s="21" t="s">
        <v>251</v>
      </c>
      <c r="E55" s="22" t="s">
        <v>37</v>
      </c>
      <c r="F55" s="53">
        <v>9.1</v>
      </c>
      <c r="G55" s="54">
        <f t="shared" si="9"/>
        <v>226</v>
      </c>
      <c r="H55" s="55">
        <v>2.84</v>
      </c>
      <c r="I55" s="54">
        <f t="shared" si="10"/>
        <v>244</v>
      </c>
      <c r="J55" s="53">
        <v>14</v>
      </c>
      <c r="K55" s="54">
        <f t="shared" si="11"/>
        <v>85</v>
      </c>
      <c r="L55">
        <f t="shared" si="12"/>
        <v>555</v>
      </c>
      <c r="M55" s="56">
        <v>12</v>
      </c>
    </row>
    <row r="56" spans="1:13" ht="15.75" x14ac:dyDescent="0.25">
      <c r="A56" s="18" t="s">
        <v>318</v>
      </c>
      <c r="B56" s="19" t="s">
        <v>319</v>
      </c>
      <c r="C56" s="20">
        <v>2015</v>
      </c>
      <c r="D56" s="21" t="s">
        <v>251</v>
      </c>
      <c r="E56" s="22" t="s">
        <v>31</v>
      </c>
      <c r="F56" s="53">
        <v>9.5</v>
      </c>
      <c r="G56" s="54">
        <f t="shared" si="9"/>
        <v>194</v>
      </c>
      <c r="H56" s="55">
        <v>2.94</v>
      </c>
      <c r="I56" s="54">
        <f t="shared" si="10"/>
        <v>257</v>
      </c>
      <c r="J56" s="53">
        <v>14</v>
      </c>
      <c r="K56" s="54">
        <f t="shared" si="11"/>
        <v>85</v>
      </c>
      <c r="L56">
        <f t="shared" si="12"/>
        <v>536</v>
      </c>
      <c r="M56" s="56">
        <v>13</v>
      </c>
    </row>
    <row r="57" spans="1:13" ht="15.75" x14ac:dyDescent="0.25">
      <c r="A57" s="18" t="s">
        <v>320</v>
      </c>
      <c r="B57" s="19" t="s">
        <v>315</v>
      </c>
      <c r="C57" s="20">
        <v>2015</v>
      </c>
      <c r="D57" s="21" t="s">
        <v>251</v>
      </c>
      <c r="E57" s="22" t="s">
        <v>23</v>
      </c>
      <c r="F57" s="53">
        <v>9.4</v>
      </c>
      <c r="G57" s="54">
        <f t="shared" si="9"/>
        <v>202</v>
      </c>
      <c r="H57" s="55">
        <v>2.78</v>
      </c>
      <c r="I57" s="54">
        <f t="shared" si="10"/>
        <v>236</v>
      </c>
      <c r="J57" s="53">
        <v>13</v>
      </c>
      <c r="K57" s="54">
        <f t="shared" si="11"/>
        <v>73</v>
      </c>
      <c r="L57">
        <f t="shared" si="12"/>
        <v>511</v>
      </c>
      <c r="M57" s="56">
        <v>14</v>
      </c>
    </row>
    <row r="58" spans="1:13" ht="15.75" x14ac:dyDescent="0.25">
      <c r="A58" s="18" t="s">
        <v>321</v>
      </c>
      <c r="B58" s="19" t="s">
        <v>322</v>
      </c>
      <c r="C58" s="20">
        <v>2015</v>
      </c>
      <c r="D58" s="21" t="s">
        <v>251</v>
      </c>
      <c r="E58" s="22" t="s">
        <v>19</v>
      </c>
      <c r="F58" s="53">
        <v>10.3</v>
      </c>
      <c r="G58" s="54">
        <f t="shared" si="9"/>
        <v>138</v>
      </c>
      <c r="H58" s="55">
        <v>2.4900000000000002</v>
      </c>
      <c r="I58" s="54">
        <f t="shared" si="10"/>
        <v>195</v>
      </c>
      <c r="J58" s="53">
        <v>18</v>
      </c>
      <c r="K58" s="54">
        <f t="shared" si="11"/>
        <v>131</v>
      </c>
      <c r="L58">
        <f t="shared" si="12"/>
        <v>464</v>
      </c>
      <c r="M58" s="56">
        <v>15</v>
      </c>
    </row>
    <row r="59" spans="1:13" ht="15.75" x14ac:dyDescent="0.25">
      <c r="A59" s="18" t="s">
        <v>323</v>
      </c>
      <c r="B59" s="19" t="s">
        <v>324</v>
      </c>
      <c r="C59" s="20">
        <v>2015</v>
      </c>
      <c r="D59" s="21" t="s">
        <v>251</v>
      </c>
      <c r="E59" s="22" t="s">
        <v>37</v>
      </c>
      <c r="F59" s="53">
        <v>10.4</v>
      </c>
      <c r="G59" s="54">
        <f t="shared" si="9"/>
        <v>131</v>
      </c>
      <c r="H59" s="55">
        <v>2.4700000000000002</v>
      </c>
      <c r="I59" s="54">
        <f t="shared" si="10"/>
        <v>192</v>
      </c>
      <c r="J59" s="53">
        <v>19</v>
      </c>
      <c r="K59" s="54">
        <f t="shared" si="11"/>
        <v>141</v>
      </c>
      <c r="L59">
        <f t="shared" si="12"/>
        <v>464</v>
      </c>
      <c r="M59" s="56">
        <v>15</v>
      </c>
    </row>
    <row r="60" spans="1:13" ht="15.75" x14ac:dyDescent="0.25">
      <c r="A60" s="18" t="s">
        <v>192</v>
      </c>
      <c r="B60" s="19" t="s">
        <v>325</v>
      </c>
      <c r="C60" s="20">
        <v>2015</v>
      </c>
      <c r="D60" s="21" t="s">
        <v>251</v>
      </c>
      <c r="E60" s="22" t="s">
        <v>23</v>
      </c>
      <c r="F60" s="53">
        <v>10.1</v>
      </c>
      <c r="G60" s="54">
        <f t="shared" si="9"/>
        <v>151</v>
      </c>
      <c r="H60" s="55">
        <v>2.5</v>
      </c>
      <c r="I60" s="54">
        <f t="shared" si="10"/>
        <v>196</v>
      </c>
      <c r="J60" s="53">
        <v>15</v>
      </c>
      <c r="K60" s="54">
        <f t="shared" si="11"/>
        <v>97</v>
      </c>
      <c r="L60">
        <f t="shared" si="12"/>
        <v>444</v>
      </c>
      <c r="M60" s="56">
        <v>17</v>
      </c>
    </row>
    <row r="61" spans="1:13" ht="15.75" x14ac:dyDescent="0.25">
      <c r="A61" s="18" t="s">
        <v>326</v>
      </c>
      <c r="B61" s="19" t="s">
        <v>327</v>
      </c>
      <c r="C61" s="20">
        <v>2015</v>
      </c>
      <c r="D61" s="21" t="s">
        <v>251</v>
      </c>
      <c r="E61" s="22" t="s">
        <v>50</v>
      </c>
      <c r="F61" s="53">
        <v>9.6</v>
      </c>
      <c r="G61" s="54">
        <f t="shared" si="9"/>
        <v>187</v>
      </c>
      <c r="H61" s="55">
        <v>2.1</v>
      </c>
      <c r="I61" s="54">
        <f t="shared" si="10"/>
        <v>136</v>
      </c>
      <c r="J61" s="53">
        <v>17</v>
      </c>
      <c r="K61" s="54">
        <f t="shared" si="11"/>
        <v>120</v>
      </c>
      <c r="L61">
        <f t="shared" si="12"/>
        <v>443</v>
      </c>
      <c r="M61" s="56">
        <v>18</v>
      </c>
    </row>
    <row r="62" spans="1:13" ht="15.75" x14ac:dyDescent="0.25">
      <c r="A62" s="18" t="s">
        <v>312</v>
      </c>
      <c r="B62" s="19" t="s">
        <v>276</v>
      </c>
      <c r="C62" s="20">
        <v>2015</v>
      </c>
      <c r="D62" s="21" t="s">
        <v>251</v>
      </c>
      <c r="E62" s="22" t="s">
        <v>23</v>
      </c>
      <c r="F62" s="53">
        <v>10.5</v>
      </c>
      <c r="G62" s="54">
        <f t="shared" si="9"/>
        <v>125</v>
      </c>
      <c r="H62" s="55">
        <v>2.5</v>
      </c>
      <c r="I62" s="54">
        <f t="shared" si="10"/>
        <v>196</v>
      </c>
      <c r="J62" s="53">
        <v>16</v>
      </c>
      <c r="K62" s="54">
        <f t="shared" si="11"/>
        <v>109</v>
      </c>
      <c r="L62">
        <f t="shared" si="12"/>
        <v>430</v>
      </c>
      <c r="M62" s="56">
        <v>19</v>
      </c>
    </row>
    <row r="63" spans="1:13" ht="15.75" x14ac:dyDescent="0.25">
      <c r="A63" s="18" t="s">
        <v>328</v>
      </c>
      <c r="B63" s="19" t="s">
        <v>278</v>
      </c>
      <c r="C63" s="20">
        <v>2015</v>
      </c>
      <c r="D63" s="21" t="s">
        <v>251</v>
      </c>
      <c r="E63" s="22" t="s">
        <v>19</v>
      </c>
      <c r="F63" s="53">
        <v>11.5</v>
      </c>
      <c r="G63" s="54">
        <f t="shared" si="9"/>
        <v>67</v>
      </c>
      <c r="H63" s="55">
        <v>2.23</v>
      </c>
      <c r="I63" s="54">
        <f t="shared" si="10"/>
        <v>156</v>
      </c>
      <c r="J63" s="53">
        <v>18</v>
      </c>
      <c r="K63" s="54">
        <f t="shared" si="11"/>
        <v>131</v>
      </c>
      <c r="L63">
        <f t="shared" si="12"/>
        <v>354</v>
      </c>
      <c r="M63" s="56">
        <v>20</v>
      </c>
    </row>
    <row r="64" spans="1:13" ht="16.5" thickBot="1" x14ac:dyDescent="0.3">
      <c r="A64" s="28" t="s">
        <v>24</v>
      </c>
      <c r="B64" s="29" t="s">
        <v>276</v>
      </c>
      <c r="C64" s="30">
        <v>2015</v>
      </c>
      <c r="D64" s="31" t="s">
        <v>251</v>
      </c>
      <c r="E64" s="32" t="s">
        <v>26</v>
      </c>
      <c r="F64" s="33">
        <v>12.5</v>
      </c>
      <c r="G64" s="34">
        <f t="shared" si="9"/>
        <v>19</v>
      </c>
      <c r="H64" s="35">
        <v>1.76</v>
      </c>
      <c r="I64" s="34">
        <f t="shared" si="10"/>
        <v>80</v>
      </c>
      <c r="J64" s="33">
        <v>9</v>
      </c>
      <c r="K64" s="34">
        <f t="shared" si="11"/>
        <v>18</v>
      </c>
      <c r="L64" s="36">
        <f t="shared" si="12"/>
        <v>117</v>
      </c>
      <c r="M64" s="57">
        <v>21</v>
      </c>
    </row>
    <row r="67" spans="1:13" ht="16.5" thickBot="1" x14ac:dyDescent="0.3">
      <c r="A67" s="4" t="s">
        <v>329</v>
      </c>
    </row>
    <row r="68" spans="1:13" ht="21.75" thickBot="1" x14ac:dyDescent="0.4">
      <c r="A68" s="5" t="s">
        <v>2</v>
      </c>
      <c r="B68" s="6" t="s">
        <v>3</v>
      </c>
      <c r="C68" s="7" t="s">
        <v>4</v>
      </c>
      <c r="D68" s="7" t="s">
        <v>5</v>
      </c>
      <c r="E68" s="8" t="s">
        <v>6</v>
      </c>
      <c r="F68" s="116" t="s">
        <v>7</v>
      </c>
      <c r="G68" s="117"/>
      <c r="H68" s="116" t="s">
        <v>8</v>
      </c>
      <c r="I68" s="117"/>
      <c r="J68" s="116" t="s">
        <v>9</v>
      </c>
      <c r="K68" s="117"/>
      <c r="L68" s="118" t="s">
        <v>10</v>
      </c>
      <c r="M68" s="119"/>
    </row>
    <row r="69" spans="1:13" ht="16.5" thickBot="1" x14ac:dyDescent="0.3">
      <c r="A69" s="45"/>
      <c r="B69" s="46"/>
      <c r="C69" s="47"/>
      <c r="D69" s="47"/>
      <c r="E69" s="120"/>
      <c r="F69" s="49" t="s">
        <v>11</v>
      </c>
      <c r="G69" s="50" t="s">
        <v>12</v>
      </c>
      <c r="H69" s="51" t="s">
        <v>13</v>
      </c>
      <c r="I69" s="50" t="s">
        <v>12</v>
      </c>
      <c r="J69" s="49" t="s">
        <v>13</v>
      </c>
      <c r="K69" s="50" t="s">
        <v>12</v>
      </c>
      <c r="L69" s="52" t="s">
        <v>14</v>
      </c>
      <c r="M69" s="50" t="s">
        <v>15</v>
      </c>
    </row>
    <row r="70" spans="1:13" ht="15.75" x14ac:dyDescent="0.25">
      <c r="A70" s="18" t="s">
        <v>153</v>
      </c>
      <c r="B70" s="19" t="s">
        <v>330</v>
      </c>
      <c r="C70" s="20">
        <v>2014</v>
      </c>
      <c r="D70" s="21" t="s">
        <v>251</v>
      </c>
      <c r="E70" s="22" t="s">
        <v>19</v>
      </c>
      <c r="F70" s="53">
        <v>8.1999999999999993</v>
      </c>
      <c r="G70" s="54">
        <f t="shared" ref="G70:G80" si="13">IF(ROUNDDOWN((50/(F70+0.24)-3.79)/0.0069,0)&gt;0,IF(ROUNDDOWN((50/(F70+0.24)-3.79)/0.0069,0)&lt;10000,ROUNDDOWN((50/(F70+0.24)-3.79)/0.0069,0),0),0)</f>
        <v>309</v>
      </c>
      <c r="H70" s="55">
        <v>3.69</v>
      </c>
      <c r="I70" s="54">
        <f t="shared" ref="I70:I80" si="14">IF(ROUNDDOWN((SQRT(H70)-1.15028)/0.00219,0)&gt;0,ROUNDDOWN((SQRT(H70)-1.15028)/0.00219,0),0)</f>
        <v>351</v>
      </c>
      <c r="J70" s="53">
        <v>37</v>
      </c>
      <c r="K70" s="54">
        <f t="shared" ref="K70:K80" si="15">IF(ROUNDDOWN((SQRT(J70)-2.8)/0.011,0)&gt;0,ROUNDDOWN((SQRT(J70)-2.8)/0.011,0),0)</f>
        <v>298</v>
      </c>
      <c r="L70">
        <f t="shared" ref="L70:L80" si="16">SUM(G70+I70+K70)</f>
        <v>958</v>
      </c>
      <c r="M70" s="56">
        <v>1</v>
      </c>
    </row>
    <row r="71" spans="1:13" ht="15.75" x14ac:dyDescent="0.25">
      <c r="A71" s="18" t="s">
        <v>331</v>
      </c>
      <c r="B71" s="19" t="s">
        <v>299</v>
      </c>
      <c r="C71" s="20">
        <v>2014</v>
      </c>
      <c r="D71" s="21" t="s">
        <v>251</v>
      </c>
      <c r="E71" s="22" t="s">
        <v>23</v>
      </c>
      <c r="F71" s="53">
        <v>8</v>
      </c>
      <c r="G71" s="54">
        <f t="shared" si="13"/>
        <v>330</v>
      </c>
      <c r="H71" s="55">
        <v>3.63</v>
      </c>
      <c r="I71" s="54">
        <f t="shared" si="14"/>
        <v>344</v>
      </c>
      <c r="J71" s="53">
        <v>30.5</v>
      </c>
      <c r="K71" s="54">
        <f t="shared" si="15"/>
        <v>247</v>
      </c>
      <c r="L71">
        <f t="shared" si="16"/>
        <v>921</v>
      </c>
      <c r="M71" s="56">
        <v>2</v>
      </c>
    </row>
    <row r="72" spans="1:13" ht="15.75" x14ac:dyDescent="0.25">
      <c r="A72" s="18" t="s">
        <v>332</v>
      </c>
      <c r="B72" s="19" t="s">
        <v>333</v>
      </c>
      <c r="C72" s="20">
        <v>2014</v>
      </c>
      <c r="D72" s="21" t="s">
        <v>251</v>
      </c>
      <c r="E72" s="22" t="s">
        <v>26</v>
      </c>
      <c r="F72" s="53">
        <v>8.6</v>
      </c>
      <c r="G72" s="54">
        <f t="shared" si="13"/>
        <v>270</v>
      </c>
      <c r="H72" s="55">
        <v>3.11</v>
      </c>
      <c r="I72" s="54">
        <f t="shared" si="14"/>
        <v>280</v>
      </c>
      <c r="J72" s="53">
        <v>26</v>
      </c>
      <c r="K72" s="54">
        <f t="shared" si="15"/>
        <v>209</v>
      </c>
      <c r="L72">
        <f t="shared" si="16"/>
        <v>759</v>
      </c>
      <c r="M72" s="56">
        <v>3</v>
      </c>
    </row>
    <row r="73" spans="1:13" ht="15.75" x14ac:dyDescent="0.25">
      <c r="A73" s="18" t="s">
        <v>334</v>
      </c>
      <c r="B73" s="19" t="s">
        <v>299</v>
      </c>
      <c r="C73" s="20">
        <v>2014</v>
      </c>
      <c r="D73" s="21" t="s">
        <v>251</v>
      </c>
      <c r="E73" s="22" t="s">
        <v>23</v>
      </c>
      <c r="F73" s="53">
        <v>8.5</v>
      </c>
      <c r="G73" s="54">
        <f t="shared" si="13"/>
        <v>279</v>
      </c>
      <c r="H73" s="55">
        <v>3.08</v>
      </c>
      <c r="I73" s="54">
        <f t="shared" si="14"/>
        <v>276</v>
      </c>
      <c r="J73" s="53">
        <v>23</v>
      </c>
      <c r="K73" s="54">
        <f t="shared" si="15"/>
        <v>181</v>
      </c>
      <c r="L73">
        <f t="shared" si="16"/>
        <v>736</v>
      </c>
      <c r="M73" s="56">
        <v>4</v>
      </c>
    </row>
    <row r="74" spans="1:13" ht="15.75" x14ac:dyDescent="0.25">
      <c r="A74" s="18" t="s">
        <v>42</v>
      </c>
      <c r="B74" s="19" t="s">
        <v>296</v>
      </c>
      <c r="C74" s="20">
        <v>2014</v>
      </c>
      <c r="D74" s="21" t="s">
        <v>251</v>
      </c>
      <c r="E74" s="22" t="s">
        <v>19</v>
      </c>
      <c r="F74" s="53">
        <v>9.1999999999999993</v>
      </c>
      <c r="G74" s="54">
        <f t="shared" si="13"/>
        <v>218</v>
      </c>
      <c r="H74" s="55">
        <v>3.03</v>
      </c>
      <c r="I74" s="54">
        <f t="shared" si="14"/>
        <v>269</v>
      </c>
      <c r="J74" s="53">
        <v>28</v>
      </c>
      <c r="K74" s="54">
        <f t="shared" si="15"/>
        <v>226</v>
      </c>
      <c r="L74">
        <f t="shared" si="16"/>
        <v>713</v>
      </c>
      <c r="M74" s="56">
        <v>5</v>
      </c>
    </row>
    <row r="75" spans="1:13" ht="15.75" x14ac:dyDescent="0.25">
      <c r="A75" s="18" t="s">
        <v>27</v>
      </c>
      <c r="B75" s="19" t="s">
        <v>335</v>
      </c>
      <c r="C75" s="20">
        <v>2014</v>
      </c>
      <c r="D75" s="21" t="s">
        <v>251</v>
      </c>
      <c r="E75" s="22" t="s">
        <v>19</v>
      </c>
      <c r="F75" s="53">
        <v>8.6</v>
      </c>
      <c r="G75" s="54">
        <f t="shared" si="13"/>
        <v>270</v>
      </c>
      <c r="H75" s="55">
        <v>2.88</v>
      </c>
      <c r="I75" s="54">
        <f t="shared" si="14"/>
        <v>249</v>
      </c>
      <c r="J75" s="53">
        <v>21.5</v>
      </c>
      <c r="K75" s="54">
        <f t="shared" si="15"/>
        <v>166</v>
      </c>
      <c r="L75">
        <f t="shared" si="16"/>
        <v>685</v>
      </c>
      <c r="M75" s="56">
        <v>6</v>
      </c>
    </row>
    <row r="76" spans="1:13" ht="15.75" x14ac:dyDescent="0.25">
      <c r="A76" s="18" t="s">
        <v>226</v>
      </c>
      <c r="B76" s="19" t="s">
        <v>336</v>
      </c>
      <c r="C76" s="20">
        <v>2014</v>
      </c>
      <c r="D76" s="21" t="s">
        <v>251</v>
      </c>
      <c r="E76" s="22" t="s">
        <v>37</v>
      </c>
      <c r="F76" s="53">
        <v>9</v>
      </c>
      <c r="G76" s="54">
        <f t="shared" si="13"/>
        <v>234</v>
      </c>
      <c r="H76" s="55">
        <v>3.02</v>
      </c>
      <c r="I76" s="54">
        <f t="shared" si="14"/>
        <v>268</v>
      </c>
      <c r="J76" s="53">
        <v>20</v>
      </c>
      <c r="K76" s="54">
        <f t="shared" si="15"/>
        <v>152</v>
      </c>
      <c r="L76">
        <f t="shared" si="16"/>
        <v>654</v>
      </c>
      <c r="M76" s="56">
        <v>7</v>
      </c>
    </row>
    <row r="77" spans="1:13" ht="15.75" x14ac:dyDescent="0.25">
      <c r="A77" s="18" t="s">
        <v>337</v>
      </c>
      <c r="B77" s="19" t="s">
        <v>338</v>
      </c>
      <c r="C77" s="20">
        <v>2014</v>
      </c>
      <c r="D77" s="21" t="s">
        <v>251</v>
      </c>
      <c r="E77" s="22" t="s">
        <v>31</v>
      </c>
      <c r="F77" s="53">
        <v>9.1999999999999993</v>
      </c>
      <c r="G77" s="54">
        <f t="shared" si="13"/>
        <v>218</v>
      </c>
      <c r="H77" s="55">
        <v>2.88</v>
      </c>
      <c r="I77" s="54">
        <f t="shared" si="14"/>
        <v>249</v>
      </c>
      <c r="J77" s="53">
        <v>21</v>
      </c>
      <c r="K77" s="54">
        <f t="shared" si="15"/>
        <v>162</v>
      </c>
      <c r="L77">
        <f t="shared" si="16"/>
        <v>629</v>
      </c>
      <c r="M77" s="56">
        <v>8</v>
      </c>
    </row>
    <row r="78" spans="1:13" ht="15.75" x14ac:dyDescent="0.25">
      <c r="A78" s="18" t="s">
        <v>285</v>
      </c>
      <c r="B78" s="19" t="s">
        <v>339</v>
      </c>
      <c r="C78" s="20">
        <v>2014</v>
      </c>
      <c r="D78" s="21" t="s">
        <v>251</v>
      </c>
      <c r="E78" s="22" t="s">
        <v>19</v>
      </c>
      <c r="F78" s="53">
        <v>9.5</v>
      </c>
      <c r="G78" s="54">
        <f t="shared" si="13"/>
        <v>194</v>
      </c>
      <c r="H78" s="55">
        <v>2.69</v>
      </c>
      <c r="I78" s="54">
        <f t="shared" si="14"/>
        <v>223</v>
      </c>
      <c r="J78" s="53">
        <v>23</v>
      </c>
      <c r="K78" s="54">
        <f t="shared" si="15"/>
        <v>181</v>
      </c>
      <c r="L78">
        <f t="shared" si="16"/>
        <v>598</v>
      </c>
      <c r="M78" s="56">
        <v>9</v>
      </c>
    </row>
    <row r="79" spans="1:13" ht="15.75" x14ac:dyDescent="0.25">
      <c r="A79" s="18" t="s">
        <v>340</v>
      </c>
      <c r="B79" s="19" t="s">
        <v>273</v>
      </c>
      <c r="C79" s="20">
        <v>2014</v>
      </c>
      <c r="D79" s="21" t="s">
        <v>251</v>
      </c>
      <c r="E79" s="22" t="s">
        <v>19</v>
      </c>
      <c r="F79" s="53">
        <v>9.6</v>
      </c>
      <c r="G79" s="54">
        <f t="shared" si="13"/>
        <v>187</v>
      </c>
      <c r="H79" s="55">
        <v>2.61</v>
      </c>
      <c r="I79" s="54">
        <f t="shared" si="14"/>
        <v>212</v>
      </c>
      <c r="J79" s="53">
        <v>21</v>
      </c>
      <c r="K79" s="54">
        <f t="shared" si="15"/>
        <v>162</v>
      </c>
      <c r="L79">
        <f t="shared" si="16"/>
        <v>561</v>
      </c>
      <c r="M79" s="56">
        <v>10</v>
      </c>
    </row>
    <row r="80" spans="1:13" ht="16.5" thickBot="1" x14ac:dyDescent="0.3">
      <c r="A80" s="28" t="s">
        <v>341</v>
      </c>
      <c r="B80" s="29" t="s">
        <v>296</v>
      </c>
      <c r="C80" s="30">
        <v>2014</v>
      </c>
      <c r="D80" s="31" t="s">
        <v>251</v>
      </c>
      <c r="E80" s="32" t="s">
        <v>19</v>
      </c>
      <c r="F80" s="33">
        <v>10.4</v>
      </c>
      <c r="G80" s="34">
        <f t="shared" si="13"/>
        <v>131</v>
      </c>
      <c r="H80" s="35">
        <v>2.69</v>
      </c>
      <c r="I80" s="34">
        <f t="shared" si="14"/>
        <v>223</v>
      </c>
      <c r="J80" s="33">
        <v>24</v>
      </c>
      <c r="K80" s="34">
        <f t="shared" si="15"/>
        <v>190</v>
      </c>
      <c r="L80" s="36">
        <f t="shared" si="16"/>
        <v>544</v>
      </c>
      <c r="M80" s="57">
        <v>11</v>
      </c>
    </row>
    <row r="83" spans="1:13" ht="16.5" thickBot="1" x14ac:dyDescent="0.3">
      <c r="A83" s="4" t="s">
        <v>342</v>
      </c>
    </row>
    <row r="84" spans="1:13" ht="21.75" thickBot="1" x14ac:dyDescent="0.4">
      <c r="A84" s="5" t="s">
        <v>2</v>
      </c>
      <c r="B84" s="6" t="s">
        <v>3</v>
      </c>
      <c r="C84" s="7" t="s">
        <v>4</v>
      </c>
      <c r="D84" s="7" t="s">
        <v>5</v>
      </c>
      <c r="E84" s="8" t="s">
        <v>6</v>
      </c>
      <c r="F84" s="116" t="s">
        <v>7</v>
      </c>
      <c r="G84" s="117"/>
      <c r="H84" s="116" t="s">
        <v>8</v>
      </c>
      <c r="I84" s="117"/>
      <c r="J84" s="116" t="s">
        <v>9</v>
      </c>
      <c r="K84" s="117"/>
      <c r="L84" s="118" t="s">
        <v>10</v>
      </c>
      <c r="M84" s="119"/>
    </row>
    <row r="85" spans="1:13" ht="16.5" thickBot="1" x14ac:dyDescent="0.3">
      <c r="A85" s="63"/>
      <c r="B85" s="64"/>
      <c r="C85" s="65"/>
      <c r="D85" s="65"/>
      <c r="E85" s="66"/>
      <c r="F85" s="49" t="s">
        <v>11</v>
      </c>
      <c r="G85" s="50" t="s">
        <v>12</v>
      </c>
      <c r="H85" s="51" t="s">
        <v>13</v>
      </c>
      <c r="I85" s="50" t="s">
        <v>12</v>
      </c>
      <c r="J85" s="49" t="s">
        <v>13</v>
      </c>
      <c r="K85" s="50" t="s">
        <v>12</v>
      </c>
      <c r="L85" s="52" t="s">
        <v>14</v>
      </c>
      <c r="M85" s="50" t="s">
        <v>15</v>
      </c>
    </row>
    <row r="86" spans="1:13" ht="15.75" x14ac:dyDescent="0.25">
      <c r="A86" s="18" t="s">
        <v>343</v>
      </c>
      <c r="B86" s="19" t="s">
        <v>344</v>
      </c>
      <c r="C86" s="20">
        <v>2013</v>
      </c>
      <c r="D86" s="21" t="s">
        <v>251</v>
      </c>
      <c r="E86" s="22" t="s">
        <v>26</v>
      </c>
      <c r="F86" s="53">
        <v>8.6</v>
      </c>
      <c r="G86" s="54">
        <f>IF(ROUNDDOWN((50/(F86+0.24)-3.79)/0.0069,0)&gt;0,IF(ROUNDDOWN((50/(F86+0.24)-3.79)/0.0069,0)&lt;10000,ROUNDDOWN((50/(F86+0.24)-3.79)/0.0069,0),0),0)</f>
        <v>270</v>
      </c>
      <c r="H86" s="55">
        <v>3.52</v>
      </c>
      <c r="I86" s="54">
        <f>IF(ROUNDDOWN((SQRT(H86)-1.15028)/0.00219,0)&gt;0,ROUNDDOWN((SQRT(H86)-1.15028)/0.00219,0),0)</f>
        <v>331</v>
      </c>
      <c r="J86" s="53">
        <v>31.5</v>
      </c>
      <c r="K86" s="54">
        <f>IF(ROUNDDOWN((SQRT(J86)-2.8)/0.011,0)&gt;0,ROUNDDOWN((SQRT(J86)-2.8)/0.011,0),0)</f>
        <v>255</v>
      </c>
      <c r="L86">
        <f>SUM(G86+I86+K86)</f>
        <v>856</v>
      </c>
      <c r="M86" s="56">
        <v>1</v>
      </c>
    </row>
    <row r="87" spans="1:13" ht="15.75" x14ac:dyDescent="0.25">
      <c r="A87" s="18" t="s">
        <v>345</v>
      </c>
      <c r="B87" s="19" t="s">
        <v>346</v>
      </c>
      <c r="C87" s="20">
        <v>2013</v>
      </c>
      <c r="D87" s="21" t="s">
        <v>251</v>
      </c>
      <c r="E87" s="22" t="s">
        <v>26</v>
      </c>
      <c r="F87" s="53">
        <v>8.6999999999999993</v>
      </c>
      <c r="G87" s="54">
        <f>IF(ROUNDDOWN((50/(F87+0.24)-3.79)/0.0069,0)&gt;0,IF(ROUNDDOWN((50/(F87+0.24)-3.79)/0.0069,0)&lt;10000,ROUNDDOWN((50/(F87+0.24)-3.79)/0.0069,0),0),0)</f>
        <v>261</v>
      </c>
      <c r="H87" s="55">
        <v>3.33</v>
      </c>
      <c r="I87" s="54">
        <f>IF(ROUNDDOWN((SQRT(H87)-1.15028)/0.00219,0)&gt;0,ROUNDDOWN((SQRT(H87)-1.15028)/0.00219,0),0)</f>
        <v>308</v>
      </c>
      <c r="J87" s="53">
        <v>26</v>
      </c>
      <c r="K87" s="54">
        <f>IF(ROUNDDOWN((SQRT(J87)-2.8)/0.011,0)&gt;0,ROUNDDOWN((SQRT(J87)-2.8)/0.011,0),0)</f>
        <v>209</v>
      </c>
      <c r="L87">
        <f>SUM(G87+I87+K87)</f>
        <v>778</v>
      </c>
      <c r="M87" s="56">
        <v>2</v>
      </c>
    </row>
    <row r="88" spans="1:13" ht="15.75" x14ac:dyDescent="0.25">
      <c r="A88" s="18" t="s">
        <v>347</v>
      </c>
      <c r="B88" s="19" t="s">
        <v>348</v>
      </c>
      <c r="C88" s="20">
        <v>2013</v>
      </c>
      <c r="D88" s="21" t="s">
        <v>251</v>
      </c>
      <c r="E88" s="22" t="s">
        <v>37</v>
      </c>
      <c r="F88" s="53">
        <v>8.8000000000000007</v>
      </c>
      <c r="G88" s="54">
        <f>IF(ROUNDDOWN((50/(F88+0.24)-3.79)/0.0069,0)&gt;0,IF(ROUNDDOWN((50/(F88+0.24)-3.79)/0.0069,0)&lt;10000,ROUNDDOWN((50/(F88+0.24)-3.79)/0.0069,0),0),0)</f>
        <v>252</v>
      </c>
      <c r="H88" s="55">
        <v>3.4</v>
      </c>
      <c r="I88" s="54">
        <f>IF(ROUNDDOWN((SQRT(H88)-1.15028)/0.00219,0)&gt;0,ROUNDDOWN((SQRT(H88)-1.15028)/0.00219,0),0)</f>
        <v>316</v>
      </c>
      <c r="J88" s="53">
        <v>26</v>
      </c>
      <c r="K88" s="54">
        <f>IF(ROUNDDOWN((SQRT(J88)-2.8)/0.011,0)&gt;0,ROUNDDOWN((SQRT(J88)-2.8)/0.011,0),0)</f>
        <v>209</v>
      </c>
      <c r="L88">
        <f>SUM(G88+I88+K88)</f>
        <v>777</v>
      </c>
      <c r="M88" s="56">
        <v>3</v>
      </c>
    </row>
    <row r="89" spans="1:13" ht="15.75" x14ac:dyDescent="0.25">
      <c r="A89" s="18" t="s">
        <v>349</v>
      </c>
      <c r="B89" s="19" t="s">
        <v>350</v>
      </c>
      <c r="C89" s="20">
        <v>2013</v>
      </c>
      <c r="D89" s="21" t="s">
        <v>251</v>
      </c>
      <c r="E89" s="22" t="s">
        <v>37</v>
      </c>
      <c r="F89" s="53">
        <v>8.8000000000000007</v>
      </c>
      <c r="G89" s="54">
        <f>IF(ROUNDDOWN((50/(F89+0.24)-3.79)/0.0069,0)&gt;0,IF(ROUNDDOWN((50/(F89+0.24)-3.79)/0.0069,0)&lt;10000,ROUNDDOWN((50/(F89+0.24)-3.79)/0.0069,0),0),0)</f>
        <v>252</v>
      </c>
      <c r="H89" s="55">
        <v>3.49</v>
      </c>
      <c r="I89" s="54">
        <f>IF(ROUNDDOWN((SQRT(H89)-1.15028)/0.00219,0)&gt;0,ROUNDDOWN((SQRT(H89)-1.15028)/0.00219,0),0)</f>
        <v>327</v>
      </c>
      <c r="J89" s="53">
        <v>24.5</v>
      </c>
      <c r="K89" s="54">
        <f>IF(ROUNDDOWN((SQRT(J89)-2.8)/0.011,0)&gt;0,ROUNDDOWN((SQRT(J89)-2.8)/0.011,0),0)</f>
        <v>195</v>
      </c>
      <c r="L89">
        <f>SUM(G89+I89+K89)</f>
        <v>774</v>
      </c>
      <c r="M89" s="56">
        <v>4</v>
      </c>
    </row>
    <row r="90" spans="1:13" ht="16.5" thickBot="1" x14ac:dyDescent="0.3">
      <c r="A90" s="28" t="s">
        <v>301</v>
      </c>
      <c r="B90" s="29" t="s">
        <v>322</v>
      </c>
      <c r="C90" s="30">
        <v>2013</v>
      </c>
      <c r="D90" s="31" t="s">
        <v>251</v>
      </c>
      <c r="E90" s="32" t="s">
        <v>37</v>
      </c>
      <c r="F90" s="33">
        <v>8.6999999999999993</v>
      </c>
      <c r="G90" s="34">
        <f>IF(ROUNDDOWN((50/(F90+0.24)-3.79)/0.0069,0)&gt;0,IF(ROUNDDOWN((50/(F90+0.24)-3.79)/0.0069,0)&lt;10000,ROUNDDOWN((50/(F90+0.24)-3.79)/0.0069,0),0),0)</f>
        <v>261</v>
      </c>
      <c r="H90" s="35">
        <v>3.38</v>
      </c>
      <c r="I90" s="34">
        <f>IF(ROUNDDOWN((SQRT(H90)-1.15028)/0.00219,0)&gt;0,ROUNDDOWN((SQRT(H90)-1.15028)/0.00219,0),0)</f>
        <v>314</v>
      </c>
      <c r="J90" s="33">
        <v>22</v>
      </c>
      <c r="K90" s="34">
        <f>IF(ROUNDDOWN((SQRT(J90)-2.8)/0.011,0)&gt;0,ROUNDDOWN((SQRT(J90)-2.8)/0.011,0),0)</f>
        <v>171</v>
      </c>
      <c r="L90" s="36">
        <f>SUM(G90+I90+K90)</f>
        <v>746</v>
      </c>
      <c r="M90" s="57">
        <v>5</v>
      </c>
    </row>
    <row r="93" spans="1:13" ht="16.5" thickBot="1" x14ac:dyDescent="0.3">
      <c r="A93" s="4" t="s">
        <v>351</v>
      </c>
    </row>
    <row r="94" spans="1:13" ht="21.75" thickBot="1" x14ac:dyDescent="0.4">
      <c r="A94" s="5" t="s">
        <v>2</v>
      </c>
      <c r="B94" s="6" t="s">
        <v>3</v>
      </c>
      <c r="C94" s="7" t="s">
        <v>4</v>
      </c>
      <c r="D94" s="7" t="s">
        <v>5</v>
      </c>
      <c r="E94" s="8" t="s">
        <v>6</v>
      </c>
      <c r="F94" s="116" t="s">
        <v>195</v>
      </c>
      <c r="G94" s="117"/>
      <c r="H94" s="116" t="s">
        <v>8</v>
      </c>
      <c r="I94" s="117"/>
      <c r="J94" s="116" t="s">
        <v>9</v>
      </c>
      <c r="K94" s="117"/>
      <c r="L94" s="118" t="s">
        <v>10</v>
      </c>
      <c r="M94" s="119"/>
    </row>
    <row r="95" spans="1:13" ht="16.5" thickBot="1" x14ac:dyDescent="0.3">
      <c r="A95" s="45"/>
      <c r="B95" s="46"/>
      <c r="C95" s="47"/>
      <c r="D95" s="47"/>
      <c r="E95" s="120"/>
      <c r="F95" s="14" t="s">
        <v>11</v>
      </c>
      <c r="G95" s="15" t="s">
        <v>12</v>
      </c>
      <c r="H95" s="16" t="s">
        <v>13</v>
      </c>
      <c r="I95" s="15" t="s">
        <v>12</v>
      </c>
      <c r="J95" s="14" t="s">
        <v>13</v>
      </c>
      <c r="K95" s="15" t="s">
        <v>12</v>
      </c>
      <c r="L95" s="17" t="s">
        <v>14</v>
      </c>
      <c r="M95" s="15" t="s">
        <v>15</v>
      </c>
    </row>
    <row r="96" spans="1:13" ht="15.75" x14ac:dyDescent="0.25">
      <c r="A96" s="18" t="s">
        <v>305</v>
      </c>
      <c r="B96" s="19" t="s">
        <v>253</v>
      </c>
      <c r="C96" s="20">
        <v>2012</v>
      </c>
      <c r="D96" s="21" t="s">
        <v>251</v>
      </c>
      <c r="E96" s="22" t="s">
        <v>19</v>
      </c>
      <c r="F96" s="23">
        <v>10.9</v>
      </c>
      <c r="G96" s="24">
        <f t="shared" ref="G96:G102" si="17">IF(ROUNDDOWN((75/(F96+0.24)-4.1)/0.00664,0)&gt;0,IF(ROUNDDOWN((75/(F96+0.24)-4.1)/0.00664,0)&lt;10000,ROUNDDOWN((75/(F96+0.24)-4.1)/0.00664,0),0),0)</f>
        <v>396</v>
      </c>
      <c r="H96" s="25">
        <v>4.34</v>
      </c>
      <c r="I96" s="24">
        <f t="shared" ref="I96:I102" si="18">IF(ROUNDDOWN((SQRT(H96)-1.15028)/0.00219,0)&gt;0,ROUNDDOWN((SQRT(H96)-1.15028)/0.00219,0),0)</f>
        <v>426</v>
      </c>
      <c r="J96" s="23">
        <v>38.5</v>
      </c>
      <c r="K96" s="24">
        <f t="shared" ref="K96:K102" si="19">IF(ROUNDDOWN((SQRT(J96)-1.936)/0.0124,0)&gt;0,ROUNDDOWN((SQRT(J96)-1.936)/0.0124,0),0)</f>
        <v>344</v>
      </c>
      <c r="L96" s="26">
        <f t="shared" ref="L96:L102" si="20">SUM(G96+I96+K96)</f>
        <v>1166</v>
      </c>
      <c r="M96" s="27">
        <v>1</v>
      </c>
    </row>
    <row r="97" spans="1:13" ht="15.75" x14ac:dyDescent="0.25">
      <c r="A97" s="18" t="s">
        <v>352</v>
      </c>
      <c r="B97" s="19" t="s">
        <v>353</v>
      </c>
      <c r="C97" s="20">
        <v>2012</v>
      </c>
      <c r="D97" s="21" t="s">
        <v>251</v>
      </c>
      <c r="E97" s="22" t="s">
        <v>19</v>
      </c>
      <c r="F97" s="53">
        <v>11.7</v>
      </c>
      <c r="G97" s="54">
        <f t="shared" si="17"/>
        <v>328</v>
      </c>
      <c r="H97" s="55">
        <v>3.88</v>
      </c>
      <c r="I97" s="54">
        <f t="shared" si="18"/>
        <v>374</v>
      </c>
      <c r="J97" s="53">
        <v>31</v>
      </c>
      <c r="K97" s="54">
        <f t="shared" si="19"/>
        <v>292</v>
      </c>
      <c r="L97">
        <f t="shared" si="20"/>
        <v>994</v>
      </c>
      <c r="M97" s="56">
        <v>2</v>
      </c>
    </row>
    <row r="98" spans="1:13" ht="15.75" x14ac:dyDescent="0.25">
      <c r="A98" s="18" t="s">
        <v>354</v>
      </c>
      <c r="B98" s="19" t="s">
        <v>355</v>
      </c>
      <c r="C98" s="20">
        <v>2012</v>
      </c>
      <c r="D98" s="21" t="s">
        <v>251</v>
      </c>
      <c r="E98" s="22" t="s">
        <v>37</v>
      </c>
      <c r="F98" s="53">
        <v>11.5</v>
      </c>
      <c r="G98" s="54">
        <f t="shared" si="17"/>
        <v>344</v>
      </c>
      <c r="H98" s="55">
        <v>3.95</v>
      </c>
      <c r="I98" s="54">
        <f t="shared" si="18"/>
        <v>382</v>
      </c>
      <c r="J98" s="53">
        <v>26.5</v>
      </c>
      <c r="K98" s="54">
        <f t="shared" si="19"/>
        <v>259</v>
      </c>
      <c r="L98">
        <f t="shared" si="20"/>
        <v>985</v>
      </c>
      <c r="M98" s="56">
        <v>3</v>
      </c>
    </row>
    <row r="99" spans="1:13" ht="15.75" x14ac:dyDescent="0.25">
      <c r="A99" s="18" t="s">
        <v>356</v>
      </c>
      <c r="B99" s="19" t="s">
        <v>357</v>
      </c>
      <c r="C99" s="20">
        <v>2012</v>
      </c>
      <c r="D99" s="21" t="s">
        <v>251</v>
      </c>
      <c r="E99" s="22" t="s">
        <v>37</v>
      </c>
      <c r="F99" s="53">
        <v>12.6</v>
      </c>
      <c r="G99" s="54">
        <f t="shared" si="17"/>
        <v>262</v>
      </c>
      <c r="H99" s="55">
        <v>3.6</v>
      </c>
      <c r="I99" s="54">
        <f t="shared" si="18"/>
        <v>341</v>
      </c>
      <c r="J99" s="53">
        <v>31</v>
      </c>
      <c r="K99" s="54">
        <f t="shared" si="19"/>
        <v>292</v>
      </c>
      <c r="L99">
        <f t="shared" si="20"/>
        <v>895</v>
      </c>
      <c r="M99" s="56">
        <v>4</v>
      </c>
    </row>
    <row r="100" spans="1:13" ht="15.75" x14ac:dyDescent="0.25">
      <c r="A100" s="18" t="s">
        <v>358</v>
      </c>
      <c r="B100" s="19" t="s">
        <v>359</v>
      </c>
      <c r="C100" s="20">
        <v>2012</v>
      </c>
      <c r="D100" s="21" t="s">
        <v>251</v>
      </c>
      <c r="E100" s="22" t="s">
        <v>19</v>
      </c>
      <c r="F100" s="53">
        <v>12.5</v>
      </c>
      <c r="G100" s="54">
        <f t="shared" si="17"/>
        <v>269</v>
      </c>
      <c r="H100" s="55">
        <v>3.45</v>
      </c>
      <c r="I100" s="54">
        <f t="shared" si="18"/>
        <v>322</v>
      </c>
      <c r="J100" s="53">
        <v>23.5</v>
      </c>
      <c r="K100" s="54">
        <f t="shared" si="19"/>
        <v>234</v>
      </c>
      <c r="L100">
        <f t="shared" si="20"/>
        <v>825</v>
      </c>
      <c r="M100" s="56">
        <v>5</v>
      </c>
    </row>
    <row r="101" spans="1:13" ht="15.75" x14ac:dyDescent="0.25">
      <c r="A101" s="18" t="s">
        <v>360</v>
      </c>
      <c r="B101" s="19" t="s">
        <v>361</v>
      </c>
      <c r="C101" s="20">
        <v>2012</v>
      </c>
      <c r="D101" s="21" t="s">
        <v>251</v>
      </c>
      <c r="E101" s="22" t="s">
        <v>26</v>
      </c>
      <c r="F101" s="53">
        <v>12.9</v>
      </c>
      <c r="G101" s="54">
        <f t="shared" si="17"/>
        <v>242</v>
      </c>
      <c r="H101" s="55">
        <v>3.16</v>
      </c>
      <c r="I101" s="54">
        <f t="shared" si="18"/>
        <v>286</v>
      </c>
      <c r="J101" s="53">
        <v>17</v>
      </c>
      <c r="K101" s="54">
        <f t="shared" si="19"/>
        <v>176</v>
      </c>
      <c r="L101">
        <f t="shared" si="20"/>
        <v>704</v>
      </c>
      <c r="M101" s="56">
        <v>6</v>
      </c>
    </row>
    <row r="102" spans="1:13" ht="16.5" thickBot="1" x14ac:dyDescent="0.3">
      <c r="A102" s="28" t="s">
        <v>313</v>
      </c>
      <c r="B102" s="29" t="s">
        <v>300</v>
      </c>
      <c r="C102" s="30">
        <v>2012</v>
      </c>
      <c r="D102" s="31" t="s">
        <v>251</v>
      </c>
      <c r="E102" s="32" t="s">
        <v>19</v>
      </c>
      <c r="F102" s="33">
        <v>12.8</v>
      </c>
      <c r="G102" s="34">
        <f t="shared" si="17"/>
        <v>248</v>
      </c>
      <c r="H102" s="35"/>
      <c r="I102" s="34">
        <f t="shared" si="18"/>
        <v>0</v>
      </c>
      <c r="J102" s="33"/>
      <c r="K102" s="34">
        <f t="shared" si="19"/>
        <v>0</v>
      </c>
      <c r="L102" s="36">
        <f t="shared" si="20"/>
        <v>248</v>
      </c>
      <c r="M102" s="57">
        <v>7</v>
      </c>
    </row>
    <row r="105" spans="1:13" ht="16.5" thickBot="1" x14ac:dyDescent="0.3">
      <c r="A105" s="4" t="s">
        <v>362</v>
      </c>
    </row>
    <row r="106" spans="1:13" ht="21.75" thickBot="1" x14ac:dyDescent="0.4">
      <c r="A106" s="5" t="s">
        <v>2</v>
      </c>
      <c r="B106" s="6" t="s">
        <v>3</v>
      </c>
      <c r="C106" s="7" t="s">
        <v>4</v>
      </c>
      <c r="D106" s="7" t="s">
        <v>5</v>
      </c>
      <c r="E106" s="8" t="s">
        <v>6</v>
      </c>
      <c r="F106" s="116" t="s">
        <v>195</v>
      </c>
      <c r="G106" s="117"/>
      <c r="H106" s="116" t="s">
        <v>8</v>
      </c>
      <c r="I106" s="117"/>
      <c r="J106" s="116" t="s">
        <v>9</v>
      </c>
      <c r="K106" s="117"/>
      <c r="L106" s="118" t="s">
        <v>10</v>
      </c>
      <c r="M106" s="119"/>
    </row>
    <row r="107" spans="1:13" ht="16.5" thickBot="1" x14ac:dyDescent="0.3">
      <c r="A107" s="71"/>
      <c r="B107" s="72"/>
      <c r="C107" s="73"/>
      <c r="D107" s="73"/>
      <c r="E107" s="74"/>
      <c r="F107" s="49" t="s">
        <v>11</v>
      </c>
      <c r="G107" s="50" t="s">
        <v>12</v>
      </c>
      <c r="H107" s="51" t="s">
        <v>13</v>
      </c>
      <c r="I107" s="50" t="s">
        <v>12</v>
      </c>
      <c r="J107" s="49" t="s">
        <v>13</v>
      </c>
      <c r="K107" s="50" t="s">
        <v>12</v>
      </c>
      <c r="L107" s="52" t="s">
        <v>14</v>
      </c>
      <c r="M107" s="50" t="s">
        <v>15</v>
      </c>
    </row>
    <row r="108" spans="1:13" ht="15.75" x14ac:dyDescent="0.25">
      <c r="A108" s="18" t="s">
        <v>363</v>
      </c>
      <c r="B108" s="19" t="s">
        <v>364</v>
      </c>
      <c r="C108" s="20">
        <v>2011</v>
      </c>
      <c r="D108" s="21" t="s">
        <v>251</v>
      </c>
      <c r="E108" s="22" t="s">
        <v>37</v>
      </c>
      <c r="F108" s="53">
        <v>10.7</v>
      </c>
      <c r="G108" s="54">
        <f>IF(ROUNDDOWN((75/(F108+0.24)-4.1)/0.00664,0)&gt;0,IF(ROUNDDOWN((75/(F108+0.24)-4.1)/0.00664,0)&lt;10000,ROUNDDOWN((75/(F108+0.24)-4.1)/0.00664,0),0),0)</f>
        <v>414</v>
      </c>
      <c r="H108" s="55">
        <v>4.51</v>
      </c>
      <c r="I108" s="54">
        <f>IF(ROUNDDOWN((SQRT(H108)-1.15028)/0.00219,0)&gt;0,ROUNDDOWN((SQRT(H108)-1.15028)/0.00219,0),0)</f>
        <v>444</v>
      </c>
      <c r="J108" s="53">
        <v>42</v>
      </c>
      <c r="K108" s="54">
        <f>IF(ROUNDDOWN((SQRT(J108)-1.936)/0.0124,0)&gt;0,ROUNDDOWN((SQRT(J108)-1.936)/0.0124,0),0)</f>
        <v>366</v>
      </c>
      <c r="L108">
        <f>SUM(G108+I108+K108)</f>
        <v>1224</v>
      </c>
      <c r="M108" s="56">
        <v>1</v>
      </c>
    </row>
    <row r="109" spans="1:13" ht="15.75" x14ac:dyDescent="0.25">
      <c r="A109" s="18" t="s">
        <v>365</v>
      </c>
      <c r="B109" s="19" t="s">
        <v>366</v>
      </c>
      <c r="C109" s="20">
        <v>2011</v>
      </c>
      <c r="D109" s="21" t="s">
        <v>251</v>
      </c>
      <c r="E109" s="22" t="s">
        <v>37</v>
      </c>
      <c r="F109" s="53">
        <v>10.9</v>
      </c>
      <c r="G109" s="54">
        <f>IF(ROUNDDOWN((75/(F109+0.24)-4.1)/0.00664,0)&gt;0,IF(ROUNDDOWN((75/(F109+0.24)-4.1)/0.00664,0)&lt;10000,ROUNDDOWN((75/(F109+0.24)-4.1)/0.00664,0),0),0)</f>
        <v>396</v>
      </c>
      <c r="H109" s="55">
        <v>4.22</v>
      </c>
      <c r="I109" s="54">
        <f>IF(ROUNDDOWN((SQRT(H109)-1.15028)/0.00219,0)&gt;0,ROUNDDOWN((SQRT(H109)-1.15028)/0.00219,0),0)</f>
        <v>412</v>
      </c>
      <c r="J109" s="53">
        <v>38</v>
      </c>
      <c r="K109" s="54">
        <f>IF(ROUNDDOWN((SQRT(J109)-1.936)/0.0124,0)&gt;0,ROUNDDOWN((SQRT(J109)-1.936)/0.0124,0),0)</f>
        <v>341</v>
      </c>
      <c r="L109">
        <f>SUM(G109+I109+K109)</f>
        <v>1149</v>
      </c>
      <c r="M109" s="56">
        <v>2</v>
      </c>
    </row>
    <row r="110" spans="1:13" ht="15.75" x14ac:dyDescent="0.25">
      <c r="A110" s="18" t="s">
        <v>110</v>
      </c>
      <c r="B110" s="19" t="s">
        <v>367</v>
      </c>
      <c r="C110" s="20">
        <v>2011</v>
      </c>
      <c r="D110" s="21" t="s">
        <v>251</v>
      </c>
      <c r="E110" s="22" t="s">
        <v>37</v>
      </c>
      <c r="F110" s="53">
        <v>11.5</v>
      </c>
      <c r="G110" s="54">
        <f>IF(ROUNDDOWN((75/(F110+0.24)-4.1)/0.00664,0)&gt;0,IF(ROUNDDOWN((75/(F110+0.24)-4.1)/0.00664,0)&lt;10000,ROUNDDOWN((75/(F110+0.24)-4.1)/0.00664,0),0),0)</f>
        <v>344</v>
      </c>
      <c r="H110" s="55">
        <v>4.24</v>
      </c>
      <c r="I110" s="54">
        <f>IF(ROUNDDOWN((SQRT(H110)-1.15028)/0.00219,0)&gt;0,ROUNDDOWN((SQRT(H110)-1.15028)/0.00219,0),0)</f>
        <v>414</v>
      </c>
      <c r="J110" s="53">
        <v>36.5</v>
      </c>
      <c r="K110" s="54">
        <f>IF(ROUNDDOWN((SQRT(J110)-1.936)/0.0124,0)&gt;0,ROUNDDOWN((SQRT(J110)-1.936)/0.0124,0),0)</f>
        <v>331</v>
      </c>
      <c r="L110">
        <f>SUM(G110+I110+K110)</f>
        <v>1089</v>
      </c>
      <c r="M110" s="56">
        <v>3</v>
      </c>
    </row>
    <row r="111" spans="1:13" ht="15.75" x14ac:dyDescent="0.25">
      <c r="A111" s="18" t="s">
        <v>227</v>
      </c>
      <c r="B111" s="19" t="s">
        <v>300</v>
      </c>
      <c r="C111" s="20">
        <v>2011</v>
      </c>
      <c r="D111" s="21" t="s">
        <v>251</v>
      </c>
      <c r="E111" s="22" t="s">
        <v>19</v>
      </c>
      <c r="F111" s="53">
        <v>10.7</v>
      </c>
      <c r="G111" s="54">
        <f>IF(ROUNDDOWN((75/(F111+0.24)-4.1)/0.00664,0)&gt;0,IF(ROUNDDOWN((75/(F111+0.24)-4.1)/0.00664,0)&lt;10000,ROUNDDOWN((75/(F111+0.24)-4.1)/0.00664,0),0),0)</f>
        <v>414</v>
      </c>
      <c r="H111" s="55">
        <v>4.3099999999999996</v>
      </c>
      <c r="I111" s="54">
        <f>IF(ROUNDDOWN((SQRT(H111)-1.15028)/0.00219,0)&gt;0,ROUNDDOWN((SQRT(H111)-1.15028)/0.00219,0),0)</f>
        <v>422</v>
      </c>
      <c r="J111" s="53">
        <v>25</v>
      </c>
      <c r="K111" s="54">
        <f>IF(ROUNDDOWN((SQRT(J111)-1.936)/0.0124,0)&gt;0,ROUNDDOWN((SQRT(J111)-1.936)/0.0124,0),0)</f>
        <v>247</v>
      </c>
      <c r="L111">
        <f>SUM(G111+I111+K111)</f>
        <v>1083</v>
      </c>
      <c r="M111" s="56">
        <v>4</v>
      </c>
    </row>
    <row r="112" spans="1:13" ht="16.5" thickBot="1" x14ac:dyDescent="0.3">
      <c r="A112" s="28" t="s">
        <v>368</v>
      </c>
      <c r="B112" s="29" t="s">
        <v>369</v>
      </c>
      <c r="C112" s="30">
        <v>2011</v>
      </c>
      <c r="D112" s="31" t="s">
        <v>251</v>
      </c>
      <c r="E112" s="32" t="s">
        <v>19</v>
      </c>
      <c r="F112" s="33">
        <v>12.5</v>
      </c>
      <c r="G112" s="34">
        <f>IF(ROUNDDOWN((75/(F112+0.24)-4.1)/0.00664,0)&gt;0,IF(ROUNDDOWN((75/(F112+0.24)-4.1)/0.00664,0)&lt;10000,ROUNDDOWN((75/(F112+0.24)-4.1)/0.00664,0),0),0)</f>
        <v>269</v>
      </c>
      <c r="H112" s="35">
        <v>3.52</v>
      </c>
      <c r="I112" s="34">
        <f>IF(ROUNDDOWN((SQRT(H112)-1.15028)/0.00219,0)&gt;0,ROUNDDOWN((SQRT(H112)-1.15028)/0.00219,0),0)</f>
        <v>331</v>
      </c>
      <c r="J112" s="33">
        <v>17.5</v>
      </c>
      <c r="K112" s="34">
        <f>IF(ROUNDDOWN((SQRT(J112)-1.936)/0.0124,0)&gt;0,ROUNDDOWN((SQRT(J112)-1.936)/0.0124,0),0)</f>
        <v>181</v>
      </c>
      <c r="L112" s="36">
        <f>SUM(G112+I112+K112)</f>
        <v>781</v>
      </c>
      <c r="M112" s="57">
        <v>5</v>
      </c>
    </row>
  </sheetData>
  <mergeCells count="29">
    <mergeCell ref="F106:G106"/>
    <mergeCell ref="H106:I106"/>
    <mergeCell ref="J106:K106"/>
    <mergeCell ref="L106:M106"/>
    <mergeCell ref="F84:G84"/>
    <mergeCell ref="H84:I84"/>
    <mergeCell ref="J84:K84"/>
    <mergeCell ref="L84:M84"/>
    <mergeCell ref="F94:G94"/>
    <mergeCell ref="H94:I94"/>
    <mergeCell ref="J94:K94"/>
    <mergeCell ref="L94:M94"/>
    <mergeCell ref="F42:G42"/>
    <mergeCell ref="H42:I42"/>
    <mergeCell ref="J42:K42"/>
    <mergeCell ref="L42:M42"/>
    <mergeCell ref="F68:G68"/>
    <mergeCell ref="H68:I68"/>
    <mergeCell ref="J68:K68"/>
    <mergeCell ref="L68:M68"/>
    <mergeCell ref="A1:E1"/>
    <mergeCell ref="F4:G4"/>
    <mergeCell ref="H4:I4"/>
    <mergeCell ref="J4:K4"/>
    <mergeCell ref="L4:M4"/>
    <mergeCell ref="F24:G24"/>
    <mergeCell ref="H24:I24"/>
    <mergeCell ref="J24:K24"/>
    <mergeCell ref="L24:M24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EB8E8-ECA4-4209-B4D2-F226E4B2787E}">
  <dimension ref="A1:G94"/>
  <sheetViews>
    <sheetView workbookViewId="0">
      <selection activeCell="J22" sqref="J22"/>
    </sheetView>
  </sheetViews>
  <sheetFormatPr baseColWidth="10" defaultRowHeight="15" x14ac:dyDescent="0.25"/>
  <cols>
    <col min="1" max="1" width="15.85546875" customWidth="1"/>
    <col min="5" max="5" width="25.5703125" customWidth="1"/>
    <col min="6" max="6" width="11.42578125" style="75"/>
  </cols>
  <sheetData>
    <row r="1" spans="1:7" ht="19.5" thickBot="1" x14ac:dyDescent="0.35">
      <c r="A1" s="1" t="s">
        <v>237</v>
      </c>
      <c r="B1" s="1"/>
      <c r="C1" s="1"/>
      <c r="D1" s="1"/>
      <c r="E1" s="1"/>
    </row>
    <row r="3" spans="1:7" ht="19.5" thickBot="1" x14ac:dyDescent="0.35">
      <c r="A3" s="76" t="s">
        <v>238</v>
      </c>
      <c r="B3" s="76"/>
    </row>
    <row r="4" spans="1:7" ht="19.5" thickBot="1" x14ac:dyDescent="0.35">
      <c r="A4" s="5" t="s">
        <v>2</v>
      </c>
      <c r="B4" s="6" t="s">
        <v>3</v>
      </c>
      <c r="C4" s="7" t="s">
        <v>4</v>
      </c>
      <c r="D4" s="7" t="s">
        <v>5</v>
      </c>
      <c r="E4" s="77" t="s">
        <v>6</v>
      </c>
      <c r="F4" s="78" t="s">
        <v>11</v>
      </c>
      <c r="G4" s="79" t="s">
        <v>15</v>
      </c>
    </row>
    <row r="5" spans="1:7" ht="15.75" customHeight="1" x14ac:dyDescent="0.25">
      <c r="A5" s="80" t="s">
        <v>21</v>
      </c>
      <c r="B5" s="81" t="s">
        <v>22</v>
      </c>
      <c r="C5" s="82">
        <v>2017</v>
      </c>
      <c r="D5" s="83" t="s">
        <v>18</v>
      </c>
      <c r="E5" s="84" t="s">
        <v>23</v>
      </c>
      <c r="F5" s="85">
        <v>1.2291666666666668E-3</v>
      </c>
      <c r="G5" s="27">
        <v>1</v>
      </c>
    </row>
    <row r="6" spans="1:7" ht="16.5" thickBot="1" x14ac:dyDescent="0.3">
      <c r="A6" s="86" t="s">
        <v>16</v>
      </c>
      <c r="B6" s="87" t="s">
        <v>17</v>
      </c>
      <c r="C6" s="88">
        <v>2018</v>
      </c>
      <c r="D6" s="88" t="s">
        <v>18</v>
      </c>
      <c r="E6" s="32" t="s">
        <v>19</v>
      </c>
      <c r="F6" s="89">
        <v>1.3495370370370371E-3</v>
      </c>
      <c r="G6" s="57">
        <v>2</v>
      </c>
    </row>
    <row r="9" spans="1:7" ht="19.5" thickBot="1" x14ac:dyDescent="0.35">
      <c r="A9" s="76" t="s">
        <v>239</v>
      </c>
    </row>
    <row r="10" spans="1:7" ht="19.5" thickBot="1" x14ac:dyDescent="0.35">
      <c r="A10" s="5" t="s">
        <v>2</v>
      </c>
      <c r="B10" s="6" t="s">
        <v>3</v>
      </c>
      <c r="C10" s="7" t="s">
        <v>4</v>
      </c>
      <c r="D10" s="7" t="s">
        <v>5</v>
      </c>
      <c r="E10" s="77" t="s">
        <v>6</v>
      </c>
      <c r="F10" s="78" t="s">
        <v>11</v>
      </c>
      <c r="G10" s="79" t="s">
        <v>15</v>
      </c>
    </row>
    <row r="11" spans="1:7" ht="15.75" x14ac:dyDescent="0.25">
      <c r="A11" s="90" t="s">
        <v>47</v>
      </c>
      <c r="B11" s="91" t="s">
        <v>48</v>
      </c>
      <c r="C11" s="92">
        <v>2016</v>
      </c>
      <c r="D11" s="93" t="s">
        <v>18</v>
      </c>
      <c r="E11" s="94" t="s">
        <v>240</v>
      </c>
      <c r="F11" s="95">
        <v>2.4652777777777776E-3</v>
      </c>
      <c r="G11" s="27">
        <v>1</v>
      </c>
    </row>
    <row r="12" spans="1:7" ht="15.75" x14ac:dyDescent="0.25">
      <c r="A12" s="18" t="s">
        <v>40</v>
      </c>
      <c r="B12" s="19" t="s">
        <v>41</v>
      </c>
      <c r="C12" s="20">
        <v>2016</v>
      </c>
      <c r="D12" s="21" t="s">
        <v>18</v>
      </c>
      <c r="E12" s="22" t="s">
        <v>19</v>
      </c>
      <c r="F12" s="75">
        <v>2.4768518518518516E-3</v>
      </c>
      <c r="G12" s="56">
        <v>2</v>
      </c>
    </row>
    <row r="13" spans="1:7" ht="15.75" x14ac:dyDescent="0.25">
      <c r="A13" s="18" t="s">
        <v>241</v>
      </c>
      <c r="B13" s="19" t="s">
        <v>39</v>
      </c>
      <c r="C13" s="20">
        <v>2016</v>
      </c>
      <c r="D13" s="21" t="s">
        <v>18</v>
      </c>
      <c r="E13" s="22" t="s">
        <v>19</v>
      </c>
      <c r="F13" s="75">
        <v>2.6284722222222226E-3</v>
      </c>
      <c r="G13" s="56">
        <v>3</v>
      </c>
    </row>
    <row r="14" spans="1:7" ht="15.75" x14ac:dyDescent="0.25">
      <c r="A14" s="18" t="s">
        <v>58</v>
      </c>
      <c r="B14" s="19" t="s">
        <v>59</v>
      </c>
      <c r="C14" s="20">
        <v>2016</v>
      </c>
      <c r="D14" s="21" t="s">
        <v>18</v>
      </c>
      <c r="E14" s="22" t="s">
        <v>23</v>
      </c>
      <c r="F14" s="75">
        <v>2.7129629629629626E-3</v>
      </c>
      <c r="G14" s="56">
        <v>4</v>
      </c>
    </row>
    <row r="15" spans="1:7" ht="15.75" x14ac:dyDescent="0.25">
      <c r="A15" s="18" t="s">
        <v>43</v>
      </c>
      <c r="B15" s="19" t="s">
        <v>44</v>
      </c>
      <c r="C15" s="20">
        <v>2016</v>
      </c>
      <c r="D15" s="21" t="s">
        <v>18</v>
      </c>
      <c r="E15" s="22" t="s">
        <v>23</v>
      </c>
      <c r="F15" s="75">
        <v>2.724537037037037E-3</v>
      </c>
      <c r="G15" s="56">
        <v>5</v>
      </c>
    </row>
    <row r="16" spans="1:7" ht="15.75" x14ac:dyDescent="0.25">
      <c r="A16" s="18" t="s">
        <v>53</v>
      </c>
      <c r="B16" s="19" t="s">
        <v>54</v>
      </c>
      <c r="C16" s="20">
        <v>2016</v>
      </c>
      <c r="D16" s="21" t="s">
        <v>18</v>
      </c>
      <c r="E16" s="22" t="s">
        <v>19</v>
      </c>
      <c r="F16" s="75">
        <v>2.7569444444444442E-3</v>
      </c>
      <c r="G16" s="56">
        <v>6</v>
      </c>
    </row>
    <row r="17" spans="1:7" ht="16.5" thickBot="1" x14ac:dyDescent="0.3">
      <c r="A17" s="28" t="s">
        <v>45</v>
      </c>
      <c r="B17" s="29" t="s">
        <v>46</v>
      </c>
      <c r="C17" s="30">
        <v>2016</v>
      </c>
      <c r="D17" s="31" t="s">
        <v>18</v>
      </c>
      <c r="E17" s="32" t="s">
        <v>23</v>
      </c>
      <c r="F17" s="96">
        <v>2.8113425925925923E-3</v>
      </c>
      <c r="G17" s="57">
        <v>7</v>
      </c>
    </row>
    <row r="20" spans="1:7" ht="19.5" thickBot="1" x14ac:dyDescent="0.35">
      <c r="A20" s="76" t="s">
        <v>242</v>
      </c>
      <c r="F20"/>
    </row>
    <row r="21" spans="1:7" ht="19.5" thickBot="1" x14ac:dyDescent="0.35">
      <c r="A21" s="5" t="s">
        <v>2</v>
      </c>
      <c r="B21" s="6" t="s">
        <v>3</v>
      </c>
      <c r="C21" s="7" t="s">
        <v>4</v>
      </c>
      <c r="D21" s="7" t="s">
        <v>5</v>
      </c>
      <c r="E21" s="77" t="s">
        <v>6</v>
      </c>
      <c r="F21" s="97" t="s">
        <v>11</v>
      </c>
      <c r="G21" s="79" t="s">
        <v>15</v>
      </c>
    </row>
    <row r="22" spans="1:7" ht="15.75" x14ac:dyDescent="0.25">
      <c r="A22" s="90" t="s">
        <v>71</v>
      </c>
      <c r="B22" s="91" t="s">
        <v>72</v>
      </c>
      <c r="C22" s="92">
        <v>2015</v>
      </c>
      <c r="D22" s="93" t="s">
        <v>18</v>
      </c>
      <c r="E22" s="94" t="s">
        <v>19</v>
      </c>
      <c r="F22" s="95">
        <v>2.4166666666666668E-3</v>
      </c>
      <c r="G22" s="27">
        <v>1</v>
      </c>
    </row>
    <row r="23" spans="1:7" ht="15.75" x14ac:dyDescent="0.25">
      <c r="A23" s="18" t="s">
        <v>80</v>
      </c>
      <c r="B23" s="19" t="s">
        <v>81</v>
      </c>
      <c r="C23" s="20">
        <v>2015</v>
      </c>
      <c r="D23" s="21" t="s">
        <v>18</v>
      </c>
      <c r="E23" s="22" t="s">
        <v>37</v>
      </c>
      <c r="F23" s="75">
        <v>2.4467592592592592E-3</v>
      </c>
      <c r="G23" s="56">
        <v>2</v>
      </c>
    </row>
    <row r="24" spans="1:7" ht="15.75" x14ac:dyDescent="0.25">
      <c r="A24" s="18" t="s">
        <v>94</v>
      </c>
      <c r="B24" s="19" t="s">
        <v>95</v>
      </c>
      <c r="C24" s="20">
        <v>2015</v>
      </c>
      <c r="D24" s="21" t="s">
        <v>18</v>
      </c>
      <c r="E24" s="22" t="s">
        <v>19</v>
      </c>
      <c r="F24" s="75">
        <v>2.5324074074074073E-3</v>
      </c>
      <c r="G24" s="56">
        <v>3</v>
      </c>
    </row>
    <row r="25" spans="1:7" ht="15.75" x14ac:dyDescent="0.25">
      <c r="A25" s="18" t="s">
        <v>77</v>
      </c>
      <c r="B25" s="19" t="s">
        <v>78</v>
      </c>
      <c r="C25" s="20">
        <v>2015</v>
      </c>
      <c r="D25" s="21" t="s">
        <v>18</v>
      </c>
      <c r="E25" s="22" t="s">
        <v>26</v>
      </c>
      <c r="F25" s="75">
        <v>2.5509259259259257E-3</v>
      </c>
      <c r="G25" s="56">
        <v>4</v>
      </c>
    </row>
    <row r="26" spans="1:7" ht="15.75" x14ac:dyDescent="0.25">
      <c r="A26" s="18" t="s">
        <v>79</v>
      </c>
      <c r="B26" s="19" t="s">
        <v>78</v>
      </c>
      <c r="C26" s="20">
        <v>2015</v>
      </c>
      <c r="D26" s="21" t="s">
        <v>18</v>
      </c>
      <c r="E26" s="22" t="s">
        <v>23</v>
      </c>
      <c r="F26" s="75">
        <v>2.5879629629629629E-3</v>
      </c>
      <c r="G26" s="56">
        <v>5</v>
      </c>
    </row>
    <row r="27" spans="1:7" ht="15.75" x14ac:dyDescent="0.25">
      <c r="A27" s="18" t="s">
        <v>73</v>
      </c>
      <c r="B27" s="19" t="s">
        <v>74</v>
      </c>
      <c r="C27" s="20">
        <v>2015</v>
      </c>
      <c r="D27" s="21" t="s">
        <v>18</v>
      </c>
      <c r="E27" s="22" t="s">
        <v>26</v>
      </c>
      <c r="F27" s="75">
        <v>2.6030092592592593E-3</v>
      </c>
      <c r="G27" s="56">
        <v>6</v>
      </c>
    </row>
    <row r="28" spans="1:7" ht="15.75" x14ac:dyDescent="0.25">
      <c r="A28" s="18" t="s">
        <v>104</v>
      </c>
      <c r="B28" s="19" t="s">
        <v>105</v>
      </c>
      <c r="C28" s="20">
        <v>2015</v>
      </c>
      <c r="D28" s="21" t="s">
        <v>18</v>
      </c>
      <c r="E28" s="22" t="s">
        <v>19</v>
      </c>
      <c r="F28" s="75">
        <v>2.6134259259259257E-3</v>
      </c>
      <c r="G28" s="56">
        <v>7</v>
      </c>
    </row>
    <row r="29" spans="1:7" ht="15.75" x14ac:dyDescent="0.25">
      <c r="A29" s="18" t="s">
        <v>96</v>
      </c>
      <c r="B29" s="19" t="s">
        <v>97</v>
      </c>
      <c r="C29" s="20">
        <v>2015</v>
      </c>
      <c r="D29" s="21" t="s">
        <v>18</v>
      </c>
      <c r="E29" s="22" t="s">
        <v>26</v>
      </c>
      <c r="F29" s="75">
        <v>2.6388888888888885E-3</v>
      </c>
      <c r="G29" s="56">
        <v>8</v>
      </c>
    </row>
    <row r="30" spans="1:7" ht="15.75" x14ac:dyDescent="0.25">
      <c r="A30" s="18" t="s">
        <v>90</v>
      </c>
      <c r="B30" s="19" t="s">
        <v>91</v>
      </c>
      <c r="C30" s="20">
        <v>2015</v>
      </c>
      <c r="D30" s="21" t="s">
        <v>18</v>
      </c>
      <c r="E30" s="22" t="s">
        <v>23</v>
      </c>
      <c r="F30" s="75">
        <v>2.6550925925925926E-3</v>
      </c>
      <c r="G30" s="56">
        <v>9</v>
      </c>
    </row>
    <row r="31" spans="1:7" ht="15.75" x14ac:dyDescent="0.25">
      <c r="A31" s="18" t="s">
        <v>84</v>
      </c>
      <c r="B31" s="19" t="s">
        <v>85</v>
      </c>
      <c r="C31" s="20">
        <v>2015</v>
      </c>
      <c r="D31" s="21" t="s">
        <v>18</v>
      </c>
      <c r="E31" s="22" t="s">
        <v>26</v>
      </c>
      <c r="F31" s="75">
        <v>2.701388888888889E-3</v>
      </c>
      <c r="G31" s="56">
        <v>10</v>
      </c>
    </row>
    <row r="32" spans="1:7" ht="16.5" thickBot="1" x14ac:dyDescent="0.3">
      <c r="A32" s="28" t="s">
        <v>88</v>
      </c>
      <c r="B32" s="29" t="s">
        <v>89</v>
      </c>
      <c r="C32" s="30">
        <v>2015</v>
      </c>
      <c r="D32" s="31" t="s">
        <v>18</v>
      </c>
      <c r="E32" s="32" t="s">
        <v>19</v>
      </c>
      <c r="F32" s="96">
        <v>2.7465277777777779E-3</v>
      </c>
      <c r="G32" s="57">
        <v>11</v>
      </c>
    </row>
    <row r="35" spans="1:7" ht="19.5" thickBot="1" x14ac:dyDescent="0.35">
      <c r="A35" s="76" t="s">
        <v>243</v>
      </c>
    </row>
    <row r="36" spans="1:7" ht="19.5" thickBot="1" x14ac:dyDescent="0.35">
      <c r="A36" s="5" t="s">
        <v>2</v>
      </c>
      <c r="B36" s="6" t="s">
        <v>3</v>
      </c>
      <c r="C36" s="7" t="s">
        <v>4</v>
      </c>
      <c r="D36" s="7" t="s">
        <v>5</v>
      </c>
      <c r="E36" s="77" t="s">
        <v>6</v>
      </c>
      <c r="F36" s="98" t="s">
        <v>11</v>
      </c>
      <c r="G36" s="99" t="s">
        <v>15</v>
      </c>
    </row>
    <row r="37" spans="1:7" ht="15.75" x14ac:dyDescent="0.25">
      <c r="A37" s="90" t="s">
        <v>108</v>
      </c>
      <c r="B37" s="91" t="s">
        <v>109</v>
      </c>
      <c r="C37" s="92">
        <v>2014</v>
      </c>
      <c r="D37" s="93" t="s">
        <v>18</v>
      </c>
      <c r="E37" s="94" t="s">
        <v>19</v>
      </c>
      <c r="F37" s="95">
        <v>2.0497685185185185E-3</v>
      </c>
      <c r="G37" s="27">
        <v>1</v>
      </c>
    </row>
    <row r="38" spans="1:7" ht="15.75" x14ac:dyDescent="0.25">
      <c r="A38" s="18" t="s">
        <v>112</v>
      </c>
      <c r="B38" s="19" t="s">
        <v>113</v>
      </c>
      <c r="C38" s="20">
        <v>2014</v>
      </c>
      <c r="D38" s="21" t="s">
        <v>18</v>
      </c>
      <c r="E38" s="22" t="s">
        <v>37</v>
      </c>
      <c r="F38" s="75">
        <v>2.3240740740740743E-3</v>
      </c>
      <c r="G38" s="56">
        <v>2</v>
      </c>
    </row>
    <row r="39" spans="1:7" ht="15.75" x14ac:dyDescent="0.25">
      <c r="A39" s="18" t="s">
        <v>114</v>
      </c>
      <c r="B39" s="19" t="s">
        <v>115</v>
      </c>
      <c r="C39" s="20">
        <v>2014</v>
      </c>
      <c r="D39" s="21" t="s">
        <v>18</v>
      </c>
      <c r="E39" s="22" t="s">
        <v>19</v>
      </c>
      <c r="F39" s="75">
        <v>2.3425925925925923E-3</v>
      </c>
      <c r="G39" s="56">
        <v>3</v>
      </c>
    </row>
    <row r="40" spans="1:7" ht="15.75" x14ac:dyDescent="0.25">
      <c r="A40" s="18" t="s">
        <v>110</v>
      </c>
      <c r="B40" s="19" t="s">
        <v>111</v>
      </c>
      <c r="C40" s="20">
        <v>2014</v>
      </c>
      <c r="D40" s="21" t="s">
        <v>18</v>
      </c>
      <c r="E40" s="22" t="s">
        <v>37</v>
      </c>
      <c r="F40" s="75">
        <v>2.3587962962962959E-3</v>
      </c>
      <c r="G40" s="56">
        <v>4</v>
      </c>
    </row>
    <row r="41" spans="1:7" ht="15.75" x14ac:dyDescent="0.25">
      <c r="A41" s="18" t="s">
        <v>140</v>
      </c>
      <c r="B41" s="19" t="s">
        <v>141</v>
      </c>
      <c r="C41" s="20">
        <v>2014</v>
      </c>
      <c r="D41" s="21" t="s">
        <v>18</v>
      </c>
      <c r="E41" s="22" t="s">
        <v>37</v>
      </c>
      <c r="F41" s="75">
        <v>2.4236111111111112E-3</v>
      </c>
      <c r="G41" s="56">
        <v>5</v>
      </c>
    </row>
    <row r="42" spans="1:7" ht="15.75" x14ac:dyDescent="0.25">
      <c r="A42" s="18" t="s">
        <v>129</v>
      </c>
      <c r="B42" s="19" t="s">
        <v>130</v>
      </c>
      <c r="C42" s="20">
        <v>2014</v>
      </c>
      <c r="D42" s="21" t="s">
        <v>18</v>
      </c>
      <c r="E42" s="22" t="s">
        <v>19</v>
      </c>
      <c r="F42" s="75">
        <v>2.4351851851851852E-3</v>
      </c>
      <c r="G42" s="56">
        <v>6</v>
      </c>
    </row>
    <row r="43" spans="1:7" ht="15.75" x14ac:dyDescent="0.25">
      <c r="A43" s="18" t="s">
        <v>146</v>
      </c>
      <c r="B43" s="19" t="s">
        <v>147</v>
      </c>
      <c r="C43" s="20">
        <v>2014</v>
      </c>
      <c r="D43" s="21" t="s">
        <v>18</v>
      </c>
      <c r="E43" s="22" t="s">
        <v>26</v>
      </c>
      <c r="F43" s="75">
        <v>2.4710648148148153E-3</v>
      </c>
      <c r="G43" s="56">
        <v>7</v>
      </c>
    </row>
    <row r="44" spans="1:7" ht="15.75" x14ac:dyDescent="0.25">
      <c r="A44" s="18" t="s">
        <v>124</v>
      </c>
      <c r="B44" s="19" t="s">
        <v>125</v>
      </c>
      <c r="C44" s="20">
        <v>2014</v>
      </c>
      <c r="D44" s="21" t="s">
        <v>18</v>
      </c>
      <c r="E44" s="22" t="s">
        <v>23</v>
      </c>
      <c r="F44" s="75">
        <v>2.4745370370370372E-3</v>
      </c>
      <c r="G44" s="56">
        <v>8</v>
      </c>
    </row>
    <row r="45" spans="1:7" ht="15.75" x14ac:dyDescent="0.25">
      <c r="A45" s="18" t="s">
        <v>138</v>
      </c>
      <c r="B45" s="19" t="s">
        <v>139</v>
      </c>
      <c r="C45" s="20">
        <v>2014</v>
      </c>
      <c r="D45" s="21" t="s">
        <v>18</v>
      </c>
      <c r="E45" s="22" t="s">
        <v>23</v>
      </c>
      <c r="F45" s="75">
        <v>2.5011574074074072E-3</v>
      </c>
      <c r="G45" s="56">
        <v>9</v>
      </c>
    </row>
    <row r="46" spans="1:7" ht="15.75" x14ac:dyDescent="0.25">
      <c r="A46" s="18" t="s">
        <v>60</v>
      </c>
      <c r="B46" s="19" t="s">
        <v>123</v>
      </c>
      <c r="C46" s="20">
        <v>2014</v>
      </c>
      <c r="D46" s="21" t="s">
        <v>18</v>
      </c>
      <c r="E46" s="22" t="s">
        <v>26</v>
      </c>
      <c r="F46" s="75">
        <v>2.5451388888888889E-3</v>
      </c>
      <c r="G46" s="56">
        <v>10</v>
      </c>
    </row>
    <row r="47" spans="1:7" ht="15.75" x14ac:dyDescent="0.25">
      <c r="A47" s="18" t="s">
        <v>128</v>
      </c>
      <c r="B47" s="19" t="s">
        <v>78</v>
      </c>
      <c r="C47" s="20">
        <v>2014</v>
      </c>
      <c r="D47" s="21" t="s">
        <v>18</v>
      </c>
      <c r="E47" s="22" t="s">
        <v>23</v>
      </c>
      <c r="F47" s="75">
        <v>2.5682870370370369E-3</v>
      </c>
      <c r="G47" s="56">
        <v>11</v>
      </c>
    </row>
    <row r="48" spans="1:7" ht="15.75" x14ac:dyDescent="0.25">
      <c r="A48" s="18" t="s">
        <v>126</v>
      </c>
      <c r="B48" s="19" t="s">
        <v>127</v>
      </c>
      <c r="C48" s="20">
        <v>2014</v>
      </c>
      <c r="D48" s="21" t="s">
        <v>18</v>
      </c>
      <c r="E48" s="22" t="s">
        <v>26</v>
      </c>
      <c r="F48" s="75">
        <v>2.5729166666666665E-3</v>
      </c>
      <c r="G48" s="56">
        <v>12</v>
      </c>
    </row>
    <row r="49" spans="1:7" ht="15.75" x14ac:dyDescent="0.25">
      <c r="A49" s="18" t="s">
        <v>150</v>
      </c>
      <c r="B49" s="19" t="s">
        <v>151</v>
      </c>
      <c r="C49" s="20">
        <v>2014</v>
      </c>
      <c r="D49" s="21" t="s">
        <v>18</v>
      </c>
      <c r="E49" s="22" t="s">
        <v>23</v>
      </c>
      <c r="F49" s="75">
        <v>2.6053240740740741E-3</v>
      </c>
      <c r="G49" s="56">
        <v>13</v>
      </c>
    </row>
    <row r="50" spans="1:7" ht="15.75" x14ac:dyDescent="0.25">
      <c r="A50" s="18" t="s">
        <v>148</v>
      </c>
      <c r="B50" s="19" t="s">
        <v>149</v>
      </c>
      <c r="C50" s="20">
        <v>2014</v>
      </c>
      <c r="D50" s="21" t="s">
        <v>18</v>
      </c>
      <c r="E50" s="22" t="s">
        <v>37</v>
      </c>
      <c r="F50" s="75">
        <v>2.6608796296296294E-3</v>
      </c>
      <c r="G50" s="56">
        <v>14</v>
      </c>
    </row>
    <row r="51" spans="1:7" ht="15.75" x14ac:dyDescent="0.25">
      <c r="A51" s="18" t="s">
        <v>122</v>
      </c>
      <c r="B51" s="19" t="s">
        <v>46</v>
      </c>
      <c r="C51" s="20">
        <v>2014</v>
      </c>
      <c r="D51" s="21" t="s">
        <v>18</v>
      </c>
      <c r="E51" s="22" t="s">
        <v>23</v>
      </c>
      <c r="F51" s="75">
        <v>2.6643518518518518E-3</v>
      </c>
      <c r="G51" s="56">
        <v>15</v>
      </c>
    </row>
    <row r="52" spans="1:7" ht="15.75" x14ac:dyDescent="0.25">
      <c r="A52" s="18" t="s">
        <v>131</v>
      </c>
      <c r="B52" s="19" t="s">
        <v>132</v>
      </c>
      <c r="C52" s="20">
        <v>2014</v>
      </c>
      <c r="D52" s="21" t="s">
        <v>18</v>
      </c>
      <c r="E52" s="22" t="s">
        <v>23</v>
      </c>
      <c r="F52" s="75">
        <v>2.6678240740740742E-3</v>
      </c>
      <c r="G52" s="56">
        <v>16</v>
      </c>
    </row>
    <row r="53" spans="1:7" ht="16.5" thickBot="1" x14ac:dyDescent="0.3">
      <c r="A53" s="28" t="s">
        <v>135</v>
      </c>
      <c r="B53" s="29" t="s">
        <v>136</v>
      </c>
      <c r="C53" s="30">
        <v>2014</v>
      </c>
      <c r="D53" s="31" t="s">
        <v>18</v>
      </c>
      <c r="E53" s="32" t="s">
        <v>137</v>
      </c>
      <c r="F53" s="96">
        <v>2.736111111111111E-3</v>
      </c>
      <c r="G53" s="57">
        <v>17</v>
      </c>
    </row>
    <row r="56" spans="1:7" ht="19.5" thickBot="1" x14ac:dyDescent="0.35">
      <c r="A56" s="76" t="s">
        <v>244</v>
      </c>
    </row>
    <row r="57" spans="1:7" ht="19.5" thickBot="1" x14ac:dyDescent="0.35">
      <c r="A57" s="5" t="s">
        <v>2</v>
      </c>
      <c r="B57" s="6" t="s">
        <v>3</v>
      </c>
      <c r="C57" s="7" t="s">
        <v>4</v>
      </c>
      <c r="D57" s="7" t="s">
        <v>5</v>
      </c>
      <c r="E57" s="77" t="s">
        <v>6</v>
      </c>
      <c r="F57" s="97" t="s">
        <v>11</v>
      </c>
      <c r="G57" s="79" t="s">
        <v>15</v>
      </c>
    </row>
    <row r="58" spans="1:7" ht="15.75" x14ac:dyDescent="0.25">
      <c r="A58" s="90" t="s">
        <v>158</v>
      </c>
      <c r="B58" s="91" t="s">
        <v>64</v>
      </c>
      <c r="C58" s="92">
        <v>2013</v>
      </c>
      <c r="D58" s="93" t="s">
        <v>18</v>
      </c>
      <c r="E58" s="94" t="s">
        <v>19</v>
      </c>
      <c r="F58" s="95">
        <v>2.1192129629629629E-3</v>
      </c>
      <c r="G58" s="27">
        <v>1</v>
      </c>
    </row>
    <row r="59" spans="1:7" ht="15.75" x14ac:dyDescent="0.25">
      <c r="A59" s="18" t="s">
        <v>122</v>
      </c>
      <c r="B59" s="19" t="s">
        <v>157</v>
      </c>
      <c r="C59" s="20">
        <v>2013</v>
      </c>
      <c r="D59" s="21" t="s">
        <v>18</v>
      </c>
      <c r="E59" s="22" t="s">
        <v>37</v>
      </c>
      <c r="F59" s="75">
        <v>2.150462962962963E-3</v>
      </c>
      <c r="G59" s="56">
        <v>2</v>
      </c>
    </row>
    <row r="60" spans="1:7" ht="15.75" x14ac:dyDescent="0.25">
      <c r="A60" s="18" t="s">
        <v>165</v>
      </c>
      <c r="B60" s="19" t="s">
        <v>166</v>
      </c>
      <c r="C60" s="20">
        <v>2013</v>
      </c>
      <c r="D60" s="21" t="s">
        <v>18</v>
      </c>
      <c r="E60" s="22" t="s">
        <v>19</v>
      </c>
      <c r="F60" s="75">
        <v>2.1527777777777778E-3</v>
      </c>
      <c r="G60" s="56">
        <v>3</v>
      </c>
    </row>
    <row r="61" spans="1:7" ht="15.75" x14ac:dyDescent="0.25">
      <c r="A61" s="18" t="s">
        <v>168</v>
      </c>
      <c r="B61" s="19" t="s">
        <v>169</v>
      </c>
      <c r="C61" s="20">
        <v>2013</v>
      </c>
      <c r="D61" s="21" t="s">
        <v>18</v>
      </c>
      <c r="E61" s="22" t="s">
        <v>19</v>
      </c>
      <c r="F61" s="75">
        <v>2.2291666666666666E-3</v>
      </c>
      <c r="G61" s="56">
        <v>4</v>
      </c>
    </row>
    <row r="62" spans="1:7" ht="15.75" x14ac:dyDescent="0.25">
      <c r="A62" s="18" t="s">
        <v>161</v>
      </c>
      <c r="B62" s="19" t="s">
        <v>162</v>
      </c>
      <c r="C62" s="20">
        <v>2013</v>
      </c>
      <c r="D62" s="21" t="s">
        <v>18</v>
      </c>
      <c r="E62" s="22" t="s">
        <v>19</v>
      </c>
      <c r="F62" s="75">
        <v>2.2465277777777774E-3</v>
      </c>
      <c r="G62" s="56">
        <v>5</v>
      </c>
    </row>
    <row r="63" spans="1:7" ht="15.75" x14ac:dyDescent="0.25">
      <c r="A63" s="18" t="s">
        <v>156</v>
      </c>
      <c r="B63" s="19" t="s">
        <v>155</v>
      </c>
      <c r="C63" s="20">
        <v>2013</v>
      </c>
      <c r="D63" s="21" t="s">
        <v>18</v>
      </c>
      <c r="E63" s="22" t="s">
        <v>37</v>
      </c>
      <c r="F63" s="75">
        <v>2.2604166666666667E-3</v>
      </c>
      <c r="G63" s="56">
        <v>6</v>
      </c>
    </row>
    <row r="64" spans="1:7" ht="15.75" x14ac:dyDescent="0.25">
      <c r="A64" s="18" t="s">
        <v>16</v>
      </c>
      <c r="B64" s="19" t="s">
        <v>155</v>
      </c>
      <c r="C64" s="20">
        <v>2013</v>
      </c>
      <c r="D64" s="21" t="s">
        <v>18</v>
      </c>
      <c r="E64" s="22" t="s">
        <v>19</v>
      </c>
      <c r="F64" s="75">
        <v>2.2731481481481483E-3</v>
      </c>
      <c r="G64" s="56">
        <v>7</v>
      </c>
    </row>
    <row r="65" spans="1:7" ht="15.75" x14ac:dyDescent="0.25">
      <c r="A65" s="18" t="s">
        <v>170</v>
      </c>
      <c r="B65" s="19" t="s">
        <v>171</v>
      </c>
      <c r="C65" s="20">
        <v>2013</v>
      </c>
      <c r="D65" s="21" t="s">
        <v>18</v>
      </c>
      <c r="E65" s="22" t="s">
        <v>19</v>
      </c>
      <c r="F65" s="75">
        <v>2.2731481481481483E-3</v>
      </c>
      <c r="G65" s="56">
        <v>7</v>
      </c>
    </row>
    <row r="66" spans="1:7" ht="15.75" x14ac:dyDescent="0.25">
      <c r="A66" s="18" t="s">
        <v>174</v>
      </c>
      <c r="B66" s="19" t="s">
        <v>175</v>
      </c>
      <c r="C66" s="20">
        <v>2013</v>
      </c>
      <c r="D66" s="21" t="s">
        <v>18</v>
      </c>
      <c r="E66" s="22" t="s">
        <v>19</v>
      </c>
      <c r="F66" s="75">
        <v>2.2812499999999999E-3</v>
      </c>
      <c r="G66" s="56">
        <v>9</v>
      </c>
    </row>
    <row r="67" spans="1:7" ht="15.75" x14ac:dyDescent="0.25">
      <c r="A67" s="18" t="s">
        <v>181</v>
      </c>
      <c r="B67" s="19" t="s">
        <v>182</v>
      </c>
      <c r="C67" s="20">
        <v>2013</v>
      </c>
      <c r="D67" s="21" t="s">
        <v>18</v>
      </c>
      <c r="E67" s="22" t="s">
        <v>19</v>
      </c>
      <c r="F67" s="75">
        <v>2.3356481481481479E-3</v>
      </c>
      <c r="G67" s="56">
        <v>10</v>
      </c>
    </row>
    <row r="68" spans="1:7" ht="15.75" x14ac:dyDescent="0.25">
      <c r="A68" s="18" t="s">
        <v>159</v>
      </c>
      <c r="B68" s="19" t="s">
        <v>160</v>
      </c>
      <c r="C68" s="20">
        <v>2013</v>
      </c>
      <c r="D68" s="21" t="s">
        <v>18</v>
      </c>
      <c r="E68" s="22" t="s">
        <v>19</v>
      </c>
      <c r="F68" s="75">
        <v>2.3402777777777779E-3</v>
      </c>
      <c r="G68" s="56">
        <v>11</v>
      </c>
    </row>
    <row r="69" spans="1:7" ht="15.75" x14ac:dyDescent="0.25">
      <c r="A69" s="18" t="s">
        <v>178</v>
      </c>
      <c r="B69" s="19" t="s">
        <v>171</v>
      </c>
      <c r="C69" s="20">
        <v>2013</v>
      </c>
      <c r="D69" s="21" t="s">
        <v>18</v>
      </c>
      <c r="E69" s="22" t="s">
        <v>19</v>
      </c>
      <c r="F69" s="75">
        <v>2.3518518518518519E-3</v>
      </c>
      <c r="G69" s="56">
        <v>12</v>
      </c>
    </row>
    <row r="70" spans="1:7" ht="15.75" x14ac:dyDescent="0.25">
      <c r="A70" s="18" t="s">
        <v>179</v>
      </c>
      <c r="B70" s="19" t="s">
        <v>17</v>
      </c>
      <c r="C70" s="20">
        <v>2013</v>
      </c>
      <c r="D70" s="21" t="s">
        <v>18</v>
      </c>
      <c r="E70" s="22" t="s">
        <v>26</v>
      </c>
      <c r="F70" s="75">
        <v>2.3796296296296295E-3</v>
      </c>
      <c r="G70" s="56">
        <v>13</v>
      </c>
    </row>
    <row r="71" spans="1:7" ht="15.75" x14ac:dyDescent="0.25">
      <c r="A71" s="18" t="s">
        <v>170</v>
      </c>
      <c r="B71" s="19" t="s">
        <v>173</v>
      </c>
      <c r="C71" s="20">
        <v>2013</v>
      </c>
      <c r="D71" s="21" t="s">
        <v>18</v>
      </c>
      <c r="E71" s="22" t="s">
        <v>19</v>
      </c>
      <c r="F71" s="75">
        <v>2.483796296296296E-3</v>
      </c>
      <c r="G71" s="56">
        <v>14</v>
      </c>
    </row>
    <row r="72" spans="1:7" ht="16.5" thickBot="1" x14ac:dyDescent="0.3">
      <c r="A72" s="28" t="s">
        <v>153</v>
      </c>
      <c r="B72" s="29" t="s">
        <v>154</v>
      </c>
      <c r="C72" s="30">
        <v>2013</v>
      </c>
      <c r="D72" s="31" t="s">
        <v>18</v>
      </c>
      <c r="E72" s="32" t="s">
        <v>19</v>
      </c>
      <c r="F72" s="96">
        <v>2.5254629629629629E-3</v>
      </c>
      <c r="G72" s="57">
        <v>15</v>
      </c>
    </row>
    <row r="75" spans="1:7" ht="19.5" thickBot="1" x14ac:dyDescent="0.35">
      <c r="A75" s="76" t="s">
        <v>245</v>
      </c>
    </row>
    <row r="76" spans="1:7" ht="19.5" thickBot="1" x14ac:dyDescent="0.35">
      <c r="A76" s="5" t="s">
        <v>2</v>
      </c>
      <c r="B76" s="6" t="s">
        <v>3</v>
      </c>
      <c r="C76" s="7" t="s">
        <v>4</v>
      </c>
      <c r="D76" s="7" t="s">
        <v>5</v>
      </c>
      <c r="E76" s="77" t="s">
        <v>6</v>
      </c>
      <c r="F76" s="97" t="s">
        <v>11</v>
      </c>
      <c r="G76" s="79" t="s">
        <v>15</v>
      </c>
    </row>
    <row r="77" spans="1:7" ht="15.75" x14ac:dyDescent="0.25">
      <c r="A77" s="100" t="s">
        <v>203</v>
      </c>
      <c r="B77" s="101" t="s">
        <v>204</v>
      </c>
      <c r="C77" s="102">
        <v>2012</v>
      </c>
      <c r="D77" s="102" t="s">
        <v>18</v>
      </c>
      <c r="E77" s="94" t="s">
        <v>137</v>
      </c>
      <c r="F77" s="85">
        <v>1.965277777777778E-3</v>
      </c>
      <c r="G77" s="27">
        <v>1</v>
      </c>
    </row>
    <row r="78" spans="1:7" ht="15.75" x14ac:dyDescent="0.25">
      <c r="A78" s="18" t="s">
        <v>196</v>
      </c>
      <c r="B78" s="19" t="s">
        <v>197</v>
      </c>
      <c r="C78" s="20">
        <v>2012</v>
      </c>
      <c r="D78" s="21" t="s">
        <v>18</v>
      </c>
      <c r="E78" s="22" t="s">
        <v>19</v>
      </c>
      <c r="F78" s="103">
        <v>2.0312499999999996E-3</v>
      </c>
      <c r="G78" s="56">
        <v>2</v>
      </c>
    </row>
    <row r="79" spans="1:7" ht="15.75" x14ac:dyDescent="0.25">
      <c r="A79" s="18" t="s">
        <v>246</v>
      </c>
      <c r="B79" s="19" t="s">
        <v>247</v>
      </c>
      <c r="C79" s="20">
        <v>2012</v>
      </c>
      <c r="D79" s="21" t="s">
        <v>18</v>
      </c>
      <c r="E79" s="22" t="s">
        <v>19</v>
      </c>
      <c r="F79" s="103">
        <v>2.0439814814814813E-3</v>
      </c>
      <c r="G79" s="56">
        <v>3</v>
      </c>
    </row>
    <row r="80" spans="1:7" ht="15.75" x14ac:dyDescent="0.25">
      <c r="A80" s="104" t="s">
        <v>35</v>
      </c>
      <c r="B80" s="105" t="s">
        <v>201</v>
      </c>
      <c r="C80" s="106">
        <v>2012</v>
      </c>
      <c r="D80" s="106" t="s">
        <v>18</v>
      </c>
      <c r="E80" s="22" t="s">
        <v>37</v>
      </c>
      <c r="F80" s="103">
        <v>2.1122685185185185E-3</v>
      </c>
      <c r="G80" s="56">
        <v>4</v>
      </c>
    </row>
    <row r="81" spans="1:7" ht="15.75" x14ac:dyDescent="0.25">
      <c r="A81" s="18" t="s">
        <v>220</v>
      </c>
      <c r="B81" s="19" t="s">
        <v>191</v>
      </c>
      <c r="C81" s="20">
        <v>2012</v>
      </c>
      <c r="D81" s="21" t="s">
        <v>18</v>
      </c>
      <c r="E81" s="22" t="s">
        <v>137</v>
      </c>
      <c r="F81" s="103">
        <v>2.2083333333333334E-3</v>
      </c>
      <c r="G81" s="56">
        <v>5</v>
      </c>
    </row>
    <row r="82" spans="1:7" ht="15.75" x14ac:dyDescent="0.25">
      <c r="A82" s="18" t="s">
        <v>213</v>
      </c>
      <c r="B82" s="19" t="s">
        <v>83</v>
      </c>
      <c r="C82" s="20">
        <v>2012</v>
      </c>
      <c r="D82" s="21" t="s">
        <v>18</v>
      </c>
      <c r="E82" s="22" t="s">
        <v>137</v>
      </c>
      <c r="F82" s="103">
        <v>2.2199074074074074E-3</v>
      </c>
      <c r="G82" s="56">
        <v>6</v>
      </c>
    </row>
    <row r="83" spans="1:7" ht="15.75" x14ac:dyDescent="0.25">
      <c r="A83" s="18" t="s">
        <v>214</v>
      </c>
      <c r="B83" s="19" t="s">
        <v>215</v>
      </c>
      <c r="C83" s="20">
        <v>2012</v>
      </c>
      <c r="D83" s="21" t="s">
        <v>18</v>
      </c>
      <c r="E83" s="22" t="s">
        <v>31</v>
      </c>
      <c r="F83" s="103">
        <v>2.236111111111111E-3</v>
      </c>
      <c r="G83" s="56">
        <v>7</v>
      </c>
    </row>
    <row r="84" spans="1:7" ht="15.75" x14ac:dyDescent="0.25">
      <c r="A84" s="104" t="s">
        <v>217</v>
      </c>
      <c r="B84" s="105" t="s">
        <v>177</v>
      </c>
      <c r="C84" s="106">
        <v>2012</v>
      </c>
      <c r="D84" s="106" t="s">
        <v>18</v>
      </c>
      <c r="E84" s="22" t="s">
        <v>31</v>
      </c>
      <c r="F84" s="103">
        <v>2.2939814814814815E-3</v>
      </c>
      <c r="G84" s="56">
        <v>8</v>
      </c>
    </row>
    <row r="85" spans="1:7" ht="15.75" x14ac:dyDescent="0.25">
      <c r="A85" s="18" t="s">
        <v>211</v>
      </c>
      <c r="B85" s="19" t="s">
        <v>212</v>
      </c>
      <c r="C85" s="20">
        <v>2012</v>
      </c>
      <c r="D85" s="21" t="s">
        <v>18</v>
      </c>
      <c r="E85" s="22" t="s">
        <v>137</v>
      </c>
      <c r="F85" s="103">
        <v>2.3206018518518519E-3</v>
      </c>
      <c r="G85" s="56">
        <v>9</v>
      </c>
    </row>
    <row r="86" spans="1:7" ht="16.5" thickBot="1" x14ac:dyDescent="0.3">
      <c r="A86" s="28" t="s">
        <v>209</v>
      </c>
      <c r="B86" s="29" t="s">
        <v>210</v>
      </c>
      <c r="C86" s="30">
        <v>2012</v>
      </c>
      <c r="D86" s="31" t="s">
        <v>18</v>
      </c>
      <c r="E86" s="32" t="s">
        <v>137</v>
      </c>
      <c r="F86" s="89">
        <v>2.3506944444444443E-3</v>
      </c>
      <c r="G86" s="57">
        <v>10</v>
      </c>
    </row>
    <row r="89" spans="1:7" ht="19.5" thickBot="1" x14ac:dyDescent="0.35">
      <c r="A89" s="76" t="s">
        <v>248</v>
      </c>
    </row>
    <row r="90" spans="1:7" ht="19.5" thickBot="1" x14ac:dyDescent="0.35">
      <c r="A90" s="5" t="s">
        <v>2</v>
      </c>
      <c r="B90" s="6" t="s">
        <v>3</v>
      </c>
      <c r="C90" s="7" t="s">
        <v>4</v>
      </c>
      <c r="D90" s="7" t="s">
        <v>5</v>
      </c>
      <c r="E90" s="77" t="s">
        <v>6</v>
      </c>
      <c r="F90" s="97" t="s">
        <v>11</v>
      </c>
      <c r="G90" s="79" t="s">
        <v>15</v>
      </c>
    </row>
    <row r="91" spans="1:7" ht="15.75" x14ac:dyDescent="0.25">
      <c r="A91" s="18" t="s">
        <v>226</v>
      </c>
      <c r="B91" s="19" t="s">
        <v>25</v>
      </c>
      <c r="C91" s="20">
        <v>2011</v>
      </c>
      <c r="D91" s="21" t="s">
        <v>18</v>
      </c>
      <c r="E91" s="22" t="s">
        <v>37</v>
      </c>
      <c r="F91" s="85">
        <v>1.96412037037037E-3</v>
      </c>
      <c r="G91" s="27">
        <v>1</v>
      </c>
    </row>
    <row r="92" spans="1:7" ht="15.75" x14ac:dyDescent="0.25">
      <c r="A92" s="18"/>
      <c r="B92" s="19"/>
      <c r="C92" s="20"/>
      <c r="D92" s="21"/>
      <c r="E92" s="22"/>
      <c r="F92" s="13"/>
      <c r="G92" s="54"/>
    </row>
    <row r="93" spans="1:7" ht="15.75" x14ac:dyDescent="0.25">
      <c r="A93" s="18"/>
      <c r="B93" s="19"/>
      <c r="C93" s="20"/>
      <c r="D93" s="21"/>
      <c r="E93" s="22"/>
      <c r="F93" s="13"/>
      <c r="G93" s="54"/>
    </row>
    <row r="94" spans="1:7" ht="16.5" thickBot="1" x14ac:dyDescent="0.3">
      <c r="A94" s="18"/>
      <c r="B94" s="19"/>
      <c r="C94" s="20"/>
      <c r="D94" s="21"/>
      <c r="E94" s="22"/>
      <c r="F94" s="107"/>
      <c r="G94" s="34"/>
    </row>
  </sheetData>
  <mergeCells count="1">
    <mergeCell ref="A1:E1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33B47-C17F-4FBF-95E6-88531D3C0C23}">
  <dimension ref="A1:G72"/>
  <sheetViews>
    <sheetView topLeftCell="A17" workbookViewId="0">
      <selection activeCell="I61" sqref="I61"/>
    </sheetView>
  </sheetViews>
  <sheetFormatPr baseColWidth="10" defaultRowHeight="15" x14ac:dyDescent="0.25"/>
  <cols>
    <col min="1" max="1" width="16.7109375" customWidth="1"/>
    <col min="4" max="4" width="9.28515625" customWidth="1"/>
    <col min="5" max="5" width="27.85546875" customWidth="1"/>
  </cols>
  <sheetData>
    <row r="1" spans="1:7" ht="19.5" thickBot="1" x14ac:dyDescent="0.35">
      <c r="A1" s="1" t="s">
        <v>237</v>
      </c>
      <c r="B1" s="1"/>
      <c r="C1" s="1"/>
      <c r="D1" s="1"/>
      <c r="E1" s="1"/>
    </row>
    <row r="3" spans="1:7" ht="19.5" thickBot="1" x14ac:dyDescent="0.35">
      <c r="A3" s="76" t="s">
        <v>370</v>
      </c>
    </row>
    <row r="4" spans="1:7" ht="19.5" thickBot="1" x14ac:dyDescent="0.35">
      <c r="A4" s="5" t="s">
        <v>2</v>
      </c>
      <c r="B4" s="6" t="s">
        <v>3</v>
      </c>
      <c r="C4" s="7" t="s">
        <v>4</v>
      </c>
      <c r="D4" s="7" t="s">
        <v>5</v>
      </c>
      <c r="E4" s="77" t="s">
        <v>6</v>
      </c>
      <c r="F4" s="97" t="s">
        <v>11</v>
      </c>
      <c r="G4" s="79" t="s">
        <v>15</v>
      </c>
    </row>
    <row r="5" spans="1:7" ht="15.75" x14ac:dyDescent="0.25">
      <c r="A5" s="18" t="s">
        <v>254</v>
      </c>
      <c r="B5" s="19" t="s">
        <v>255</v>
      </c>
      <c r="C5" s="20">
        <v>2017</v>
      </c>
      <c r="D5" s="21" t="s">
        <v>251</v>
      </c>
      <c r="E5" s="22" t="s">
        <v>19</v>
      </c>
      <c r="F5" s="103">
        <v>1.0891203703703703E-3</v>
      </c>
      <c r="G5" s="56">
        <v>1</v>
      </c>
    </row>
    <row r="6" spans="1:7" ht="15.75" customHeight="1" x14ac:dyDescent="0.25">
      <c r="A6" s="18" t="s">
        <v>174</v>
      </c>
      <c r="B6" s="19" t="s">
        <v>371</v>
      </c>
      <c r="C6" s="20">
        <v>2017</v>
      </c>
      <c r="D6" s="21" t="s">
        <v>251</v>
      </c>
      <c r="E6" s="22" t="s">
        <v>19</v>
      </c>
      <c r="F6" s="103">
        <v>1.1087962962962963E-3</v>
      </c>
      <c r="G6" s="56">
        <v>2</v>
      </c>
    </row>
    <row r="7" spans="1:7" ht="15.75" x14ac:dyDescent="0.25">
      <c r="A7" s="18" t="s">
        <v>207</v>
      </c>
      <c r="B7" s="19" t="s">
        <v>250</v>
      </c>
      <c r="C7" s="20">
        <v>2017</v>
      </c>
      <c r="D7" s="21" t="s">
        <v>251</v>
      </c>
      <c r="E7" s="22" t="s">
        <v>19</v>
      </c>
      <c r="F7" s="103">
        <v>1.1215277777777777E-3</v>
      </c>
      <c r="G7" s="56">
        <v>3</v>
      </c>
    </row>
    <row r="8" spans="1:7" ht="15.75" x14ac:dyDescent="0.25">
      <c r="A8" s="18" t="s">
        <v>71</v>
      </c>
      <c r="B8" s="19" t="s">
        <v>253</v>
      </c>
      <c r="C8" s="20">
        <v>2017</v>
      </c>
      <c r="D8" s="21" t="s">
        <v>251</v>
      </c>
      <c r="E8" s="22" t="s">
        <v>19</v>
      </c>
      <c r="F8" s="103">
        <v>1.1909722222222222E-3</v>
      </c>
      <c r="G8" s="56">
        <v>4</v>
      </c>
    </row>
    <row r="9" spans="1:7" ht="15.75" x14ac:dyDescent="0.25">
      <c r="A9" s="18" t="s">
        <v>372</v>
      </c>
      <c r="B9" s="19" t="s">
        <v>265</v>
      </c>
      <c r="C9" s="20">
        <v>2017</v>
      </c>
      <c r="D9" s="21" t="s">
        <v>251</v>
      </c>
      <c r="E9" s="22" t="s">
        <v>19</v>
      </c>
      <c r="F9" s="103">
        <v>1.2152777777777778E-3</v>
      </c>
      <c r="G9" s="56">
        <v>5</v>
      </c>
    </row>
    <row r="10" spans="1:7" ht="15.75" x14ac:dyDescent="0.25">
      <c r="A10" s="18" t="s">
        <v>373</v>
      </c>
      <c r="B10" s="19" t="s">
        <v>262</v>
      </c>
      <c r="C10" s="20">
        <v>2017</v>
      </c>
      <c r="D10" s="21" t="s">
        <v>251</v>
      </c>
      <c r="E10" s="22" t="s">
        <v>19</v>
      </c>
      <c r="F10" s="103">
        <v>1.2233796296296296E-3</v>
      </c>
      <c r="G10" s="56">
        <v>6</v>
      </c>
    </row>
    <row r="11" spans="1:7" ht="15.75" x14ac:dyDescent="0.25">
      <c r="A11" s="18" t="s">
        <v>260</v>
      </c>
      <c r="B11" s="19" t="s">
        <v>261</v>
      </c>
      <c r="C11" s="20">
        <v>2017</v>
      </c>
      <c r="D11" s="21" t="s">
        <v>251</v>
      </c>
      <c r="E11" s="22" t="s">
        <v>19</v>
      </c>
      <c r="F11" s="103">
        <v>1.2719907407407406E-3</v>
      </c>
      <c r="G11" s="56">
        <v>7</v>
      </c>
    </row>
    <row r="12" spans="1:7" ht="15.75" x14ac:dyDescent="0.25">
      <c r="A12" s="18" t="s">
        <v>38</v>
      </c>
      <c r="B12" s="19" t="s">
        <v>268</v>
      </c>
      <c r="C12" s="20">
        <v>2017</v>
      </c>
      <c r="D12" s="21" t="s">
        <v>251</v>
      </c>
      <c r="E12" s="22" t="s">
        <v>19</v>
      </c>
      <c r="F12" s="103">
        <v>1.3437500000000001E-3</v>
      </c>
      <c r="G12" s="56">
        <v>8</v>
      </c>
    </row>
    <row r="13" spans="1:7" ht="15.75" x14ac:dyDescent="0.25">
      <c r="A13" s="18" t="s">
        <v>270</v>
      </c>
      <c r="B13" s="19" t="s">
        <v>271</v>
      </c>
      <c r="C13" s="20">
        <v>2017</v>
      </c>
      <c r="D13" s="21" t="s">
        <v>251</v>
      </c>
      <c r="E13" s="22" t="s">
        <v>26</v>
      </c>
      <c r="F13" s="103">
        <v>1.3819444444444443E-3</v>
      </c>
      <c r="G13" s="56">
        <v>9</v>
      </c>
    </row>
    <row r="14" spans="1:7" ht="15.75" x14ac:dyDescent="0.25">
      <c r="A14" s="18" t="s">
        <v>150</v>
      </c>
      <c r="B14" s="19" t="s">
        <v>269</v>
      </c>
      <c r="C14" s="20">
        <v>2017</v>
      </c>
      <c r="D14" s="21" t="s">
        <v>251</v>
      </c>
      <c r="E14" s="22" t="s">
        <v>23</v>
      </c>
      <c r="F14" s="103">
        <v>1.4224537037037038E-3</v>
      </c>
      <c r="G14" s="56">
        <v>10</v>
      </c>
    </row>
    <row r="15" spans="1:7" ht="15.75" x14ac:dyDescent="0.25">
      <c r="A15" s="18" t="s">
        <v>258</v>
      </c>
      <c r="B15" s="19" t="s">
        <v>259</v>
      </c>
      <c r="C15" s="20">
        <v>2017</v>
      </c>
      <c r="D15" s="21" t="s">
        <v>251</v>
      </c>
      <c r="E15" s="22" t="s">
        <v>23</v>
      </c>
      <c r="F15" s="103">
        <v>1.4560185185185186E-3</v>
      </c>
      <c r="G15" s="56">
        <v>11</v>
      </c>
    </row>
    <row r="16" spans="1:7" ht="16.5" thickBot="1" x14ac:dyDescent="0.3">
      <c r="A16" s="28" t="s">
        <v>272</v>
      </c>
      <c r="B16" s="29" t="s">
        <v>273</v>
      </c>
      <c r="C16" s="30">
        <v>2017</v>
      </c>
      <c r="D16" s="31" t="s">
        <v>251</v>
      </c>
      <c r="E16" s="32" t="s">
        <v>23</v>
      </c>
      <c r="F16" s="89">
        <v>1.5150462962962962E-3</v>
      </c>
      <c r="G16" s="57">
        <v>12</v>
      </c>
    </row>
    <row r="19" spans="1:7" ht="19.5" thickBot="1" x14ac:dyDescent="0.35">
      <c r="A19" s="76" t="s">
        <v>374</v>
      </c>
    </row>
    <row r="20" spans="1:7" ht="19.5" thickBot="1" x14ac:dyDescent="0.35">
      <c r="A20" s="5" t="s">
        <v>2</v>
      </c>
      <c r="B20" s="6" t="s">
        <v>3</v>
      </c>
      <c r="C20" s="7" t="s">
        <v>4</v>
      </c>
      <c r="D20" s="7" t="s">
        <v>5</v>
      </c>
      <c r="E20" s="77" t="s">
        <v>6</v>
      </c>
      <c r="F20" s="97" t="s">
        <v>11</v>
      </c>
      <c r="G20" s="79" t="s">
        <v>15</v>
      </c>
    </row>
    <row r="21" spans="1:7" ht="15.75" x14ac:dyDescent="0.25">
      <c r="A21" s="18" t="s">
        <v>279</v>
      </c>
      <c r="B21" s="19" t="s">
        <v>280</v>
      </c>
      <c r="C21" s="20">
        <v>2016</v>
      </c>
      <c r="D21" s="21" t="s">
        <v>251</v>
      </c>
      <c r="E21" s="22" t="s">
        <v>19</v>
      </c>
      <c r="F21" s="103">
        <v>2.4328703703703704E-3</v>
      </c>
      <c r="G21" s="56">
        <v>1</v>
      </c>
    </row>
    <row r="22" spans="1:7" ht="15.75" x14ac:dyDescent="0.25">
      <c r="A22" s="18" t="s">
        <v>275</v>
      </c>
      <c r="B22" s="19" t="s">
        <v>276</v>
      </c>
      <c r="C22" s="20">
        <v>2016</v>
      </c>
      <c r="D22" s="21" t="s">
        <v>251</v>
      </c>
      <c r="E22" s="22" t="s">
        <v>19</v>
      </c>
      <c r="F22" s="103">
        <v>2.5289351851851853E-3</v>
      </c>
      <c r="G22" s="56">
        <v>2</v>
      </c>
    </row>
    <row r="23" spans="1:7" ht="15.75" x14ac:dyDescent="0.25">
      <c r="A23" s="18" t="s">
        <v>285</v>
      </c>
      <c r="B23" s="19" t="s">
        <v>286</v>
      </c>
      <c r="C23" s="20">
        <v>2016</v>
      </c>
      <c r="D23" s="21" t="s">
        <v>251</v>
      </c>
      <c r="E23" s="22" t="s">
        <v>19</v>
      </c>
      <c r="F23" s="103">
        <v>2.5532407407407409E-3</v>
      </c>
      <c r="G23" s="56">
        <v>3</v>
      </c>
    </row>
    <row r="24" spans="1:7" ht="15.75" x14ac:dyDescent="0.25">
      <c r="A24" s="18" t="s">
        <v>295</v>
      </c>
      <c r="B24" s="19" t="s">
        <v>296</v>
      </c>
      <c r="C24" s="20">
        <v>2016</v>
      </c>
      <c r="D24" s="21" t="s">
        <v>251</v>
      </c>
      <c r="E24" s="22" t="s">
        <v>19</v>
      </c>
      <c r="F24" s="103">
        <v>2.8263888888888891E-3</v>
      </c>
      <c r="G24" s="56">
        <v>4</v>
      </c>
    </row>
    <row r="25" spans="1:7" ht="16.5" thickBot="1" x14ac:dyDescent="0.3">
      <c r="A25" s="28" t="s">
        <v>284</v>
      </c>
      <c r="B25" s="29" t="s">
        <v>265</v>
      </c>
      <c r="C25" s="30">
        <v>2016</v>
      </c>
      <c r="D25" s="31" t="s">
        <v>251</v>
      </c>
      <c r="E25" s="32" t="s">
        <v>23</v>
      </c>
      <c r="F25" s="89">
        <v>3.1226851851851854E-3</v>
      </c>
      <c r="G25" s="57">
        <v>5</v>
      </c>
    </row>
    <row r="28" spans="1:7" ht="19.5" thickBot="1" x14ac:dyDescent="0.35">
      <c r="A28" s="76" t="s">
        <v>375</v>
      </c>
    </row>
    <row r="29" spans="1:7" ht="19.5" thickBot="1" x14ac:dyDescent="0.35">
      <c r="A29" s="5" t="s">
        <v>2</v>
      </c>
      <c r="B29" s="6" t="s">
        <v>3</v>
      </c>
      <c r="C29" s="7" t="s">
        <v>4</v>
      </c>
      <c r="D29" s="7" t="s">
        <v>5</v>
      </c>
      <c r="E29" s="77" t="s">
        <v>6</v>
      </c>
      <c r="F29" s="97" t="s">
        <v>11</v>
      </c>
      <c r="G29" s="79" t="s">
        <v>15</v>
      </c>
    </row>
    <row r="30" spans="1:7" ht="15.75" x14ac:dyDescent="0.25">
      <c r="A30" s="90" t="s">
        <v>298</v>
      </c>
      <c r="B30" s="91" t="s">
        <v>299</v>
      </c>
      <c r="C30" s="92">
        <v>2015</v>
      </c>
      <c r="D30" s="93" t="s">
        <v>251</v>
      </c>
      <c r="E30" s="94" t="s">
        <v>23</v>
      </c>
      <c r="F30" s="85">
        <v>2.1550925925925926E-3</v>
      </c>
      <c r="G30" s="27">
        <v>1</v>
      </c>
    </row>
    <row r="31" spans="1:7" ht="15.75" x14ac:dyDescent="0.25">
      <c r="A31" s="18" t="s">
        <v>316</v>
      </c>
      <c r="B31" s="19" t="s">
        <v>317</v>
      </c>
      <c r="C31" s="20">
        <v>2015</v>
      </c>
      <c r="D31" s="21" t="s">
        <v>251</v>
      </c>
      <c r="E31" s="22" t="s">
        <v>37</v>
      </c>
      <c r="F31" s="103">
        <v>2.1678240740740742E-3</v>
      </c>
      <c r="G31" s="56">
        <v>2</v>
      </c>
    </row>
    <row r="32" spans="1:7" ht="15.75" x14ac:dyDescent="0.25">
      <c r="A32" s="18" t="s">
        <v>174</v>
      </c>
      <c r="B32" s="19" t="s">
        <v>300</v>
      </c>
      <c r="C32" s="20">
        <v>2015</v>
      </c>
      <c r="D32" s="21" t="s">
        <v>251</v>
      </c>
      <c r="E32" s="22" t="s">
        <v>19</v>
      </c>
      <c r="F32" s="103">
        <v>2.1770833333333334E-3</v>
      </c>
      <c r="G32" s="56">
        <v>3</v>
      </c>
    </row>
    <row r="33" spans="1:7" ht="15.75" x14ac:dyDescent="0.25">
      <c r="A33" s="18" t="s">
        <v>309</v>
      </c>
      <c r="B33" s="19" t="s">
        <v>310</v>
      </c>
      <c r="C33" s="20">
        <v>2015</v>
      </c>
      <c r="D33" s="21" t="s">
        <v>251</v>
      </c>
      <c r="E33" s="22" t="s">
        <v>19</v>
      </c>
      <c r="F33" s="103">
        <v>2.3854166666666668E-3</v>
      </c>
      <c r="G33" s="56">
        <v>4</v>
      </c>
    </row>
    <row r="34" spans="1:7" ht="15.75" x14ac:dyDescent="0.25">
      <c r="A34" s="18" t="s">
        <v>312</v>
      </c>
      <c r="B34" s="19" t="s">
        <v>278</v>
      </c>
      <c r="C34" s="20">
        <v>2015</v>
      </c>
      <c r="D34" s="21" t="s">
        <v>251</v>
      </c>
      <c r="E34" s="22" t="s">
        <v>23</v>
      </c>
      <c r="F34" s="103">
        <v>2.4166666666666668E-3</v>
      </c>
      <c r="G34" s="56">
        <v>5</v>
      </c>
    </row>
    <row r="35" spans="1:7" ht="15.75" x14ac:dyDescent="0.25">
      <c r="A35" s="18" t="s">
        <v>326</v>
      </c>
      <c r="B35" s="19" t="s">
        <v>327</v>
      </c>
      <c r="C35" s="20">
        <v>2015</v>
      </c>
      <c r="D35" s="21" t="s">
        <v>251</v>
      </c>
      <c r="E35" s="22" t="s">
        <v>240</v>
      </c>
      <c r="F35" s="103">
        <v>2.4513888888888888E-3</v>
      </c>
      <c r="G35" s="56">
        <v>6</v>
      </c>
    </row>
    <row r="36" spans="1:7" ht="15.75" x14ac:dyDescent="0.25">
      <c r="A36" s="18" t="s">
        <v>323</v>
      </c>
      <c r="B36" s="19" t="s">
        <v>324</v>
      </c>
      <c r="C36" s="20">
        <v>2015</v>
      </c>
      <c r="D36" s="21" t="s">
        <v>251</v>
      </c>
      <c r="E36" s="22" t="s">
        <v>37</v>
      </c>
      <c r="F36" s="103">
        <v>2.4571759259259256E-3</v>
      </c>
      <c r="G36" s="56">
        <v>7</v>
      </c>
    </row>
    <row r="37" spans="1:7" ht="15.75" x14ac:dyDescent="0.25">
      <c r="A37" s="18" t="s">
        <v>376</v>
      </c>
      <c r="B37" s="19" t="s">
        <v>322</v>
      </c>
      <c r="C37" s="20">
        <v>2015</v>
      </c>
      <c r="D37" s="21" t="s">
        <v>251</v>
      </c>
      <c r="E37" s="22" t="s">
        <v>19</v>
      </c>
      <c r="F37" s="103">
        <v>2.5613425925925929E-3</v>
      </c>
      <c r="G37" s="56">
        <v>8</v>
      </c>
    </row>
    <row r="38" spans="1:7" ht="15.75" x14ac:dyDescent="0.25">
      <c r="A38" s="18" t="s">
        <v>312</v>
      </c>
      <c r="B38" s="19" t="s">
        <v>276</v>
      </c>
      <c r="C38" s="20">
        <v>2015</v>
      </c>
      <c r="D38" s="21" t="s">
        <v>251</v>
      </c>
      <c r="E38" s="22" t="s">
        <v>23</v>
      </c>
      <c r="F38" s="103">
        <v>2.5648148148148149E-3</v>
      </c>
      <c r="G38" s="56">
        <v>9</v>
      </c>
    </row>
    <row r="39" spans="1:7" ht="15.75" x14ac:dyDescent="0.25">
      <c r="A39" s="18" t="s">
        <v>320</v>
      </c>
      <c r="B39" s="19" t="s">
        <v>315</v>
      </c>
      <c r="C39" s="20">
        <v>2015</v>
      </c>
      <c r="D39" s="21" t="s">
        <v>251</v>
      </c>
      <c r="E39" s="22" t="s">
        <v>23</v>
      </c>
      <c r="F39" s="103">
        <v>2.6770833333333334E-3</v>
      </c>
      <c r="G39" s="56">
        <v>10</v>
      </c>
    </row>
    <row r="40" spans="1:7" ht="15.75" x14ac:dyDescent="0.25">
      <c r="A40" s="18" t="s">
        <v>24</v>
      </c>
      <c r="B40" s="19" t="s">
        <v>276</v>
      </c>
      <c r="C40" s="20">
        <v>2015</v>
      </c>
      <c r="D40" s="21" t="s">
        <v>251</v>
      </c>
      <c r="E40" s="22" t="s">
        <v>26</v>
      </c>
      <c r="F40" s="103">
        <v>2.9791666666666664E-3</v>
      </c>
      <c r="G40" s="56">
        <v>11</v>
      </c>
    </row>
    <row r="41" spans="1:7" ht="16.5" thickBot="1" x14ac:dyDescent="0.3">
      <c r="A41" s="28" t="s">
        <v>328</v>
      </c>
      <c r="B41" s="29" t="s">
        <v>278</v>
      </c>
      <c r="C41" s="30">
        <v>2015</v>
      </c>
      <c r="D41" s="31" t="s">
        <v>251</v>
      </c>
      <c r="E41" s="32" t="s">
        <v>19</v>
      </c>
      <c r="F41" s="89">
        <v>3.0138888888888889E-3</v>
      </c>
      <c r="G41" s="57">
        <v>12</v>
      </c>
    </row>
    <row r="44" spans="1:7" ht="19.5" thickBot="1" x14ac:dyDescent="0.35">
      <c r="A44" s="76" t="s">
        <v>377</v>
      </c>
    </row>
    <row r="45" spans="1:7" ht="19.5" thickBot="1" x14ac:dyDescent="0.35">
      <c r="A45" s="5" t="s">
        <v>2</v>
      </c>
      <c r="B45" s="6" t="s">
        <v>3</v>
      </c>
      <c r="C45" s="7" t="s">
        <v>4</v>
      </c>
      <c r="D45" s="7" t="s">
        <v>5</v>
      </c>
      <c r="E45" s="77" t="s">
        <v>6</v>
      </c>
      <c r="F45" s="97" t="s">
        <v>11</v>
      </c>
      <c r="G45" s="79" t="s">
        <v>15</v>
      </c>
    </row>
    <row r="46" spans="1:7" ht="15.75" x14ac:dyDescent="0.25">
      <c r="A46" s="90" t="s">
        <v>27</v>
      </c>
      <c r="B46" s="91" t="s">
        <v>335</v>
      </c>
      <c r="C46" s="92">
        <v>2014</v>
      </c>
      <c r="D46" s="93" t="s">
        <v>251</v>
      </c>
      <c r="E46" s="94" t="s">
        <v>19</v>
      </c>
      <c r="F46" s="85">
        <v>2.2615740740740743E-3</v>
      </c>
      <c r="G46" s="27">
        <v>1</v>
      </c>
    </row>
    <row r="47" spans="1:7" ht="15.75" x14ac:dyDescent="0.25">
      <c r="A47" s="18" t="s">
        <v>226</v>
      </c>
      <c r="B47" s="19" t="s">
        <v>336</v>
      </c>
      <c r="C47" s="20">
        <v>2014</v>
      </c>
      <c r="D47" s="21" t="s">
        <v>251</v>
      </c>
      <c r="E47" s="22" t="s">
        <v>37</v>
      </c>
      <c r="F47" s="103">
        <v>2.2824074074074075E-3</v>
      </c>
      <c r="G47" s="56">
        <v>2</v>
      </c>
    </row>
    <row r="48" spans="1:7" ht="15.75" x14ac:dyDescent="0.25">
      <c r="A48" s="18" t="s">
        <v>340</v>
      </c>
      <c r="B48" s="19" t="s">
        <v>273</v>
      </c>
      <c r="C48" s="20">
        <v>2014</v>
      </c>
      <c r="D48" s="21" t="s">
        <v>251</v>
      </c>
      <c r="E48" s="22" t="s">
        <v>19</v>
      </c>
      <c r="F48" s="103">
        <v>2.3368055555555559E-3</v>
      </c>
      <c r="G48" s="56">
        <v>3</v>
      </c>
    </row>
    <row r="49" spans="1:7" ht="15.75" x14ac:dyDescent="0.25">
      <c r="A49" s="18" t="s">
        <v>341</v>
      </c>
      <c r="B49" s="19" t="s">
        <v>296</v>
      </c>
      <c r="C49" s="20">
        <v>2014</v>
      </c>
      <c r="D49" s="21" t="s">
        <v>251</v>
      </c>
      <c r="E49" s="22" t="s">
        <v>19</v>
      </c>
      <c r="F49" s="103">
        <v>2.3935185185185183E-3</v>
      </c>
      <c r="G49" s="56">
        <v>4</v>
      </c>
    </row>
    <row r="50" spans="1:7" ht="15.75" x14ac:dyDescent="0.25">
      <c r="A50" s="18" t="s">
        <v>378</v>
      </c>
      <c r="B50" s="19" t="s">
        <v>330</v>
      </c>
      <c r="C50" s="20">
        <v>2014</v>
      </c>
      <c r="D50" s="21" t="s">
        <v>251</v>
      </c>
      <c r="E50" s="22" t="s">
        <v>19</v>
      </c>
      <c r="F50" s="103">
        <v>2.5439814814814813E-3</v>
      </c>
      <c r="G50" s="56">
        <v>5</v>
      </c>
    </row>
    <row r="51" spans="1:7" ht="15.75" x14ac:dyDescent="0.25">
      <c r="A51" s="18" t="s">
        <v>332</v>
      </c>
      <c r="B51" s="19" t="s">
        <v>333</v>
      </c>
      <c r="C51" s="20">
        <v>2014</v>
      </c>
      <c r="D51" s="21" t="s">
        <v>251</v>
      </c>
      <c r="E51" s="22" t="s">
        <v>26</v>
      </c>
      <c r="F51" s="103">
        <v>2.6307870370370369E-3</v>
      </c>
      <c r="G51" s="56">
        <v>6</v>
      </c>
    </row>
    <row r="52" spans="1:7" ht="16.5" thickBot="1" x14ac:dyDescent="0.3">
      <c r="A52" s="28" t="s">
        <v>285</v>
      </c>
      <c r="B52" s="29" t="s">
        <v>339</v>
      </c>
      <c r="C52" s="30">
        <v>2014</v>
      </c>
      <c r="D52" s="31" t="s">
        <v>251</v>
      </c>
      <c r="E52" s="32" t="s">
        <v>19</v>
      </c>
      <c r="F52" s="89">
        <v>2.6597222222222226E-3</v>
      </c>
      <c r="G52" s="57">
        <v>7</v>
      </c>
    </row>
    <row r="55" spans="1:7" ht="19.5" thickBot="1" x14ac:dyDescent="0.35">
      <c r="A55" s="76" t="s">
        <v>379</v>
      </c>
    </row>
    <row r="56" spans="1:7" ht="19.5" thickBot="1" x14ac:dyDescent="0.35">
      <c r="A56" s="5" t="s">
        <v>2</v>
      </c>
      <c r="B56" s="6" t="s">
        <v>3</v>
      </c>
      <c r="C56" s="7" t="s">
        <v>4</v>
      </c>
      <c r="D56" s="7" t="s">
        <v>5</v>
      </c>
      <c r="E56" s="77" t="s">
        <v>6</v>
      </c>
      <c r="F56" s="97" t="s">
        <v>11</v>
      </c>
      <c r="G56" s="79" t="s">
        <v>15</v>
      </c>
    </row>
    <row r="57" spans="1:7" ht="15.75" x14ac:dyDescent="0.25">
      <c r="A57" s="104" t="s">
        <v>343</v>
      </c>
      <c r="B57" s="105" t="s">
        <v>344</v>
      </c>
      <c r="C57" s="106">
        <v>2013</v>
      </c>
      <c r="D57" s="106" t="s">
        <v>251</v>
      </c>
      <c r="E57" s="22" t="s">
        <v>26</v>
      </c>
      <c r="F57" s="85">
        <v>2.0787037037037037E-3</v>
      </c>
      <c r="G57" s="27">
        <v>1</v>
      </c>
    </row>
    <row r="58" spans="1:7" ht="15.75" x14ac:dyDescent="0.25">
      <c r="A58" s="18" t="s">
        <v>347</v>
      </c>
      <c r="B58" s="19" t="s">
        <v>348</v>
      </c>
      <c r="C58" s="20">
        <v>2013</v>
      </c>
      <c r="D58" s="21" t="s">
        <v>251</v>
      </c>
      <c r="E58" s="22" t="s">
        <v>37</v>
      </c>
      <c r="F58" s="103">
        <v>2.1747685185185186E-3</v>
      </c>
      <c r="G58" s="56">
        <v>2</v>
      </c>
    </row>
    <row r="59" spans="1:7" ht="15.75" x14ac:dyDescent="0.25">
      <c r="A59" s="18" t="s">
        <v>349</v>
      </c>
      <c r="B59" s="19" t="s">
        <v>350</v>
      </c>
      <c r="C59" s="20">
        <v>2013</v>
      </c>
      <c r="D59" s="21" t="s">
        <v>251</v>
      </c>
      <c r="E59" s="22" t="s">
        <v>37</v>
      </c>
      <c r="F59" s="103">
        <v>2.3263888888888887E-3</v>
      </c>
      <c r="G59" s="56">
        <v>3</v>
      </c>
    </row>
    <row r="60" spans="1:7" ht="16.5" thickBot="1" x14ac:dyDescent="0.3">
      <c r="A60" s="28" t="s">
        <v>345</v>
      </c>
      <c r="B60" s="29" t="s">
        <v>346</v>
      </c>
      <c r="C60" s="30">
        <v>2013</v>
      </c>
      <c r="D60" s="31" t="s">
        <v>251</v>
      </c>
      <c r="E60" s="32" t="s">
        <v>26</v>
      </c>
      <c r="F60" s="89">
        <v>2.4212962962962964E-3</v>
      </c>
      <c r="G60" s="57">
        <v>4</v>
      </c>
    </row>
    <row r="63" spans="1:7" ht="19.5" thickBot="1" x14ac:dyDescent="0.35">
      <c r="A63" s="76" t="s">
        <v>380</v>
      </c>
    </row>
    <row r="64" spans="1:7" ht="19.5" thickBot="1" x14ac:dyDescent="0.35">
      <c r="A64" s="5" t="s">
        <v>2</v>
      </c>
      <c r="B64" s="6" t="s">
        <v>3</v>
      </c>
      <c r="C64" s="7" t="s">
        <v>4</v>
      </c>
      <c r="D64" s="7" t="s">
        <v>5</v>
      </c>
      <c r="E64" s="77" t="s">
        <v>6</v>
      </c>
      <c r="F64" s="97" t="s">
        <v>11</v>
      </c>
      <c r="G64" s="79" t="s">
        <v>15</v>
      </c>
    </row>
    <row r="65" spans="1:7" ht="15.75" x14ac:dyDescent="0.25">
      <c r="A65" s="18" t="s">
        <v>354</v>
      </c>
      <c r="B65" s="19" t="s">
        <v>355</v>
      </c>
      <c r="C65" s="20">
        <v>2012</v>
      </c>
      <c r="D65" s="21" t="s">
        <v>251</v>
      </c>
      <c r="E65" s="22" t="s">
        <v>37</v>
      </c>
      <c r="F65" s="85">
        <v>2.0428240740740741E-3</v>
      </c>
      <c r="G65" s="27">
        <v>1</v>
      </c>
    </row>
    <row r="66" spans="1:7" ht="16.5" thickBot="1" x14ac:dyDescent="0.3">
      <c r="A66" s="28" t="s">
        <v>356</v>
      </c>
      <c r="B66" s="29" t="s">
        <v>357</v>
      </c>
      <c r="C66" s="30">
        <v>2012</v>
      </c>
      <c r="D66" s="31" t="s">
        <v>251</v>
      </c>
      <c r="E66" s="32" t="s">
        <v>37</v>
      </c>
      <c r="F66" s="89">
        <v>2.1168981481481481E-3</v>
      </c>
      <c r="G66" s="57">
        <v>2</v>
      </c>
    </row>
    <row r="69" spans="1:7" ht="19.5" thickBot="1" x14ac:dyDescent="0.35">
      <c r="A69" s="76" t="s">
        <v>381</v>
      </c>
    </row>
    <row r="70" spans="1:7" ht="19.5" thickBot="1" x14ac:dyDescent="0.35">
      <c r="A70" s="5" t="s">
        <v>2</v>
      </c>
      <c r="B70" s="6" t="s">
        <v>3</v>
      </c>
      <c r="C70" s="7" t="s">
        <v>4</v>
      </c>
      <c r="D70" s="7" t="s">
        <v>5</v>
      </c>
      <c r="E70" s="77" t="s">
        <v>6</v>
      </c>
      <c r="F70" s="97" t="s">
        <v>11</v>
      </c>
      <c r="G70" s="79" t="s">
        <v>15</v>
      </c>
    </row>
    <row r="71" spans="1:7" ht="15.75" x14ac:dyDescent="0.25">
      <c r="A71" s="90" t="s">
        <v>365</v>
      </c>
      <c r="B71" s="91" t="s">
        <v>366</v>
      </c>
      <c r="C71" s="92">
        <v>2011</v>
      </c>
      <c r="D71" s="93" t="s">
        <v>251</v>
      </c>
      <c r="E71" s="94" t="s">
        <v>37</v>
      </c>
      <c r="F71" s="85">
        <v>1.7233796296296294E-3</v>
      </c>
      <c r="G71" s="27">
        <v>1</v>
      </c>
    </row>
    <row r="72" spans="1:7" ht="16.5" thickBot="1" x14ac:dyDescent="0.3">
      <c r="A72" s="28" t="s">
        <v>110</v>
      </c>
      <c r="B72" s="29" t="s">
        <v>367</v>
      </c>
      <c r="C72" s="30">
        <v>2011</v>
      </c>
      <c r="D72" s="31" t="s">
        <v>251</v>
      </c>
      <c r="E72" s="32" t="s">
        <v>37</v>
      </c>
      <c r="F72" s="89">
        <v>1.9849537037037036E-3</v>
      </c>
      <c r="G72" s="57">
        <v>2</v>
      </c>
    </row>
  </sheetData>
  <mergeCells count="1">
    <mergeCell ref="A1:E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3-Kampf W</vt:lpstr>
      <vt:lpstr>3-Kampf M</vt:lpstr>
      <vt:lpstr>800m,400m W</vt:lpstr>
      <vt:lpstr>800m,400m 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Rein</dc:creator>
  <cp:lastModifiedBy>Daniel Rein</cp:lastModifiedBy>
  <dcterms:created xsi:type="dcterms:W3CDTF">2024-03-16T17:56:13Z</dcterms:created>
  <dcterms:modified xsi:type="dcterms:W3CDTF">2024-03-16T17:58:05Z</dcterms:modified>
</cp:coreProperties>
</file>